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CA7A4D0-4B17-4924-B2A9-CB2523AE00E7}" xr6:coauthVersionLast="45" xr6:coauthVersionMax="45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" i="12" l="1"/>
  <c r="E20" i="20"/>
  <c r="D20" i="20"/>
  <c r="F19" i="20"/>
  <c r="F20" i="20" s="1"/>
  <c r="E19" i="20"/>
  <c r="D19" i="20"/>
  <c r="F12" i="20"/>
  <c r="F13" i="20" s="1"/>
  <c r="E12" i="20"/>
  <c r="E13" i="20" s="1"/>
  <c r="D12" i="20"/>
  <c r="D13" i="20" s="1"/>
  <c r="M79" i="16" l="1"/>
  <c r="D6" i="12" s="1"/>
  <c r="N79" i="16"/>
  <c r="M80" i="16"/>
  <c r="N80" i="16"/>
  <c r="L79" i="16"/>
  <c r="N6" i="12" s="1"/>
  <c r="L59" i="16"/>
  <c r="L49" i="16"/>
  <c r="M59" i="16"/>
  <c r="N59" i="16"/>
  <c r="M49" i="16"/>
  <c r="N49" i="16"/>
  <c r="L17" i="16"/>
  <c r="M17" i="16"/>
  <c r="N17" i="16"/>
  <c r="L65" i="16"/>
  <c r="M65" i="16"/>
  <c r="N65" i="16"/>
  <c r="L54" i="16"/>
  <c r="M54" i="16"/>
  <c r="N54" i="16"/>
  <c r="H13" i="15"/>
  <c r="I13" i="15"/>
  <c r="G13" i="15"/>
  <c r="L80" i="16" l="1"/>
  <c r="L48" i="16"/>
  <c r="M48" i="16"/>
  <c r="N48" i="16"/>
  <c r="L38" i="16"/>
  <c r="M38" i="16"/>
  <c r="N38" i="16"/>
  <c r="L75" i="16"/>
  <c r="M75" i="16"/>
  <c r="N75" i="16"/>
  <c r="L58" i="16"/>
  <c r="M58" i="16"/>
  <c r="N58" i="16"/>
  <c r="L45" i="16"/>
  <c r="M45" i="16"/>
  <c r="N45" i="16"/>
  <c r="L78" i="16"/>
  <c r="M78" i="16"/>
  <c r="N78" i="16"/>
  <c r="L24" i="16"/>
  <c r="M24" i="16"/>
  <c r="N24" i="16"/>
  <c r="L29" i="16"/>
  <c r="M29" i="16"/>
  <c r="N29" i="16"/>
  <c r="L69" i="16"/>
  <c r="M69" i="16"/>
  <c r="N69" i="16"/>
  <c r="L21" i="16"/>
  <c r="M21" i="16"/>
  <c r="N21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<sst xmlns="http://schemas.openxmlformats.org/spreadsheetml/2006/main" count="548" uniqueCount="333">
  <si>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</si>
  <si>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</si>
  <si>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</si>
  <si>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</si>
  <si>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</si>
  <si>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</si>
  <si>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</si>
  <si>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</si>
  <si>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</si>
  <si>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</si>
  <si>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</si>
  <si>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</si>
  <si>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</si>
  <si>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</si>
  <si>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</si>
  <si>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</si>
  <si>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</si>
  <si>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</si>
  <si>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</si>
  <si>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</si>
  <si>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</si>
  <si>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</si>
  <si>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</si>
  <si>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</si>
  <si>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</si>
  <si>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</si>
  <si>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</si>
  <si>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</si>
  <si>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</si>
  <si>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</si>
  <si>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</si>
  <si>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</si>
  <si>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</si>
  <si>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</si>
  <si>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</si>
  <si>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</si>
  <si>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</si>
  <si>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</si>
  <si>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</si>
  <si>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</si>
  <si>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</si>
  <si>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</si>
  <si>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</si>
  <si>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</si>
  <si>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</si>
  <si>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</si>
  <si>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</si>
  <si>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</si>
  <si>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</si>
  <si>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</si>
  <si>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</si>
  <si>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</si>
  <si>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</si>
  <si>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</si>
  <si>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</si>
  <si>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</si>
  <si>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</si>
  <si>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</si>
  <si>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</si>
  <si>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</si>
  <si>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</si>
  <si>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</si>
  <si>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</si>
  <si>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</si>
  <si>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</si>
  <si>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</si>
  <si>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</si>
  <si>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</si>
  <si>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</si>
  <si>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</si>
  <si>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</si>
  <si>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</si>
  <si>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</si>
  <si>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</si>
  <si>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</si>
  <si>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</si>
  <si>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</si>
  <si>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</si>
  <si>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</si>
  <si>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</si>
  <si>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</si>
  <si>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</si>
  <si>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</si>
  <si>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</si>
  <si>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</si>
  <si>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</si>
  <si>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</si>
  <si>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</si>
  <si>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</si>
  <si>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</si>
  <si>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</si>
  <si>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</si>
  <si>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</si>
  <si>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</si>
  <si>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</si>
  <si>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</si>
  <si>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Kharkh Tour Amuzement City</t>
  </si>
  <si>
    <t>SKTA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</si>
  <si>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</si>
  <si>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</si>
  <si>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</si>
  <si>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</si>
  <si>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</si>
  <si>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</si>
  <si>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</si>
  <si>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</si>
  <si>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</si>
  <si>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</si>
  <si>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IKLV</t>
  </si>
  <si>
    <t>BMNS</t>
  </si>
  <si>
    <t>AIPM</t>
  </si>
  <si>
    <t>Investment Bank of Iraq</t>
  </si>
  <si>
    <t>Al -Mansour Bank</t>
  </si>
  <si>
    <t>Service Sector</t>
  </si>
  <si>
    <t>Industrial Sector</t>
  </si>
  <si>
    <t>Al-Kindi of Veterinary Vaccines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</si>
  <si>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</si>
  <si>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</si>
  <si>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</si>
  <si>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</si>
  <si>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</si>
  <si>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</si>
  <si>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</si>
  <si>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</si>
  <si>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</si>
  <si>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</si>
  <si>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</si>
  <si>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</si>
  <si>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</si>
  <si>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</si>
  <si>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HKAR</t>
  </si>
  <si>
    <t xml:space="preserve">Rehab Karbalaa </t>
  </si>
  <si>
    <t>Previous Average Price</t>
  </si>
  <si>
    <t>Cihan Bank for Islamic Investment&amp;Finance</t>
  </si>
  <si>
    <t>BCIH</t>
  </si>
  <si>
    <t>Elaf Islamic Bank</t>
  </si>
  <si>
    <t>BELF</t>
  </si>
  <si>
    <t>Asia Al Iraq Islamic Bank</t>
  </si>
  <si>
    <t>BAIB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</si>
  <si>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</si>
  <si>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</si>
  <si>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</si>
  <si>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</si>
  <si>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</si>
  <si>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</si>
  <si>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</si>
  <si>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Al -Khazer Construction Materials</t>
  </si>
  <si>
    <t>IKHC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</si>
  <si>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</si>
  <si>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</si>
  <si>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</si>
  <si>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</si>
  <si>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</si>
  <si>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</si>
  <si>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</si>
  <si>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</si>
  <si>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</si>
  <si>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</si>
  <si>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</si>
  <si>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</si>
  <si>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</si>
  <si>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</si>
  <si>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</si>
  <si>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</si>
  <si>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</si>
  <si>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</si>
  <si>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</si>
  <si>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</si>
  <si>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</si>
  <si>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</si>
  <si>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</si>
  <si>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</si>
  <si>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</si>
  <si>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</si>
  <si>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</si>
  <si>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</si>
  <si>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</si>
  <si>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</si>
  <si>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</si>
  <si>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</si>
  <si>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</si>
  <si>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</si>
  <si>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</si>
  <si>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</si>
  <si>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</si>
  <si>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</si>
  <si>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</si>
  <si>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</si>
  <si>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</si>
  <si>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</si>
  <si>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</si>
  <si>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</si>
  <si>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</si>
  <si>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</si>
  <si>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</si>
  <si>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</si>
  <si>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</si>
  <si>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</si>
  <si>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</si>
  <si>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</si>
  <si>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</si>
  <si>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</si>
  <si>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</si>
  <si>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</si>
  <si>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</si>
  <si>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</si>
  <si>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</si>
  <si>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</si>
  <si>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</si>
  <si>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</si>
  <si>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</si>
  <si>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</si>
  <si>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Gulf Commercial Bank</t>
  </si>
  <si>
    <t>BGUC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</si>
  <si>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</si>
  <si>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</si>
  <si>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</si>
  <si>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</si>
  <si>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</si>
  <si>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</si>
  <si>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</si>
  <si>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</si>
  <si>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</si>
  <si>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</si>
  <si>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</si>
  <si>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</si>
  <si>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</si>
  <si>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</si>
  <si>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</si>
  <si>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</si>
  <si>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</si>
  <si>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</si>
  <si>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</si>
  <si>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</si>
  <si>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</si>
  <si>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</si>
  <si>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</si>
  <si>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</si>
  <si>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</si>
  <si>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</si>
  <si>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</si>
  <si>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</si>
  <si>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</si>
  <si>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</si>
  <si>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</si>
  <si>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</si>
  <si>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</si>
  <si>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</si>
  <si>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</si>
  <si>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Ready Made Clothes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</si>
  <si>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</si>
  <si>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</si>
  <si>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</si>
  <si>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</si>
  <si>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</si>
  <si>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</si>
  <si>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</si>
  <si>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</si>
  <si>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</si>
  <si>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</si>
  <si>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</si>
  <si>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</si>
  <si>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</si>
  <si>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</si>
  <si>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</si>
  <si>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</si>
  <si>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</si>
  <si>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</si>
  <si>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</si>
  <si>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</si>
  <si>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</si>
  <si>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</si>
  <si>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</si>
  <si>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</si>
  <si>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</si>
  <si>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</si>
  <si>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</si>
  <si>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</si>
  <si>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</si>
  <si>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</si>
  <si>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</si>
  <si>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</si>
  <si>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</si>
  <si>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</si>
  <si>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</si>
  <si>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</si>
  <si>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</si>
  <si>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</si>
  <si>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</si>
  <si>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</si>
  <si>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</si>
  <si>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</si>
  <si>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</si>
  <si>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</si>
  <si>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</si>
  <si>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</si>
  <si>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</si>
  <si>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</si>
  <si>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</si>
  <si>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</si>
  <si>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</si>
  <si>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</si>
  <si>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</si>
  <si>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</si>
  <si>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</si>
  <si>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</si>
  <si>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Monday 22/9/2025</t>
  </si>
  <si>
    <t>Iraq Stock Exchange not trading companies of Monday 22/9/2025</t>
  </si>
  <si>
    <t>ISX Trading Indices of Monday 22/9/2025</t>
  </si>
  <si>
    <t>Bulletin No (167)</t>
  </si>
  <si>
    <t>Second Platform Market Bulletin No (167)</t>
  </si>
  <si>
    <t xml:space="preserve">Regular Market Bulletin No (167) </t>
  </si>
  <si>
    <t xml:space="preserve">Undisclosed Platform Companies Bulletin No (167) </t>
  </si>
  <si>
    <t>union Bank of Iraq</t>
  </si>
  <si>
    <t>BUOI</t>
  </si>
  <si>
    <t>Total Of Banks Sector</t>
  </si>
  <si>
    <t>Total Of Money Service Sector</t>
  </si>
  <si>
    <t xml:space="preserve">Total </t>
  </si>
  <si>
    <t xml:space="preserve">OTC Platform Trading Bulletin No (167) </t>
  </si>
  <si>
    <t>Non Iraqis' Bulletin  Monday    Sept  22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</si>
  <si>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</si>
  <si>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</si>
  <si>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</si>
  <si>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</si>
  <si>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</si>
  <si>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Al-Tife Islamic Bank </t>
  </si>
  <si>
    <t xml:space="preserve">National Bank Of Iraq </t>
  </si>
  <si>
    <t>Al-Mansour Bank</t>
  </si>
  <si>
    <t>Total Bank sector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</si>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</sst>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2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64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2" fillId="7" borderId="0" applyNumberFormat="0" applyBorder="0" applyAlignment="0" applyProtection="0"/>
    <xf numFmtId="0" fontId="23" fillId="10" borderId="40" applyNumberFormat="0" applyAlignment="0" applyProtection="0"/>
    <xf numFmtId="0" fontId="24" fillId="11" borderId="43" applyNumberFormat="0" applyAlignment="0" applyProtection="0"/>
    <xf numFmtId="166" fontId="2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27" fillId="0" borderId="37" applyNumberFormat="0" applyFill="0" applyAlignment="0" applyProtection="0"/>
    <xf numFmtId="0" fontId="28" fillId="0" borderId="38" applyNumberFormat="0" applyFill="0" applyAlignment="0" applyProtection="0"/>
    <xf numFmtId="0" fontId="29" fillId="0" borderId="39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40" applyNumberFormat="0" applyAlignment="0" applyProtection="0"/>
    <xf numFmtId="0" fontId="31" fillId="0" borderId="42" applyNumberFormat="0" applyFill="0" applyAlignment="0" applyProtection="0"/>
    <xf numFmtId="0" fontId="32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33" fillId="10" borderId="41" applyNumberFormat="0" applyAlignment="0" applyProtection="0"/>
    <xf numFmtId="0" fontId="34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3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37" applyNumberFormat="0" applyFill="0" applyAlignment="0" applyProtection="0"/>
    <xf numFmtId="0" fontId="40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9" borderId="40" applyNumberFormat="0" applyAlignment="0" applyProtection="0"/>
    <xf numFmtId="0" fontId="44" fillId="10" borderId="41" applyNumberFormat="0" applyAlignment="0" applyProtection="0"/>
    <xf numFmtId="0" fontId="45" fillId="10" borderId="40" applyNumberFormat="0" applyAlignment="0" applyProtection="0"/>
    <xf numFmtId="0" fontId="46" fillId="0" borderId="42" applyNumberFormat="0" applyFill="0" applyAlignment="0" applyProtection="0"/>
    <xf numFmtId="0" fontId="47" fillId="11" borderId="43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45" applyNumberFormat="0" applyFill="0" applyAlignment="0" applyProtection="0"/>
    <xf numFmtId="0" fontId="5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5" fillId="55" borderId="56" applyNumberFormat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0" borderId="0" applyNumberFormat="0" applyBorder="0" applyAlignment="0" applyProtection="0"/>
    <xf numFmtId="0" fontId="52" fillId="43" borderId="0" applyNumberFormat="0" applyBorder="0" applyAlignment="0" applyProtection="0"/>
    <xf numFmtId="0" fontId="52" fillId="46" borderId="0" applyNumberFormat="0" applyBorder="0" applyAlignment="0" applyProtection="0"/>
    <xf numFmtId="0" fontId="21" fillId="16" borderId="0" applyNumberFormat="0" applyBorder="0" applyAlignment="0" applyProtection="0"/>
    <xf numFmtId="0" fontId="53" fillId="47" borderId="0" applyNumberFormat="0" applyBorder="0" applyAlignment="0" applyProtection="0"/>
    <xf numFmtId="0" fontId="21" fillId="20" borderId="0" applyNumberFormat="0" applyBorder="0" applyAlignment="0" applyProtection="0"/>
    <xf numFmtId="0" fontId="53" fillId="44" borderId="0" applyNumberFormat="0" applyBorder="0" applyAlignment="0" applyProtection="0"/>
    <xf numFmtId="0" fontId="21" fillId="24" borderId="0" applyNumberFormat="0" applyBorder="0" applyAlignment="0" applyProtection="0"/>
    <xf numFmtId="0" fontId="53" fillId="45" borderId="0" applyNumberFormat="0" applyBorder="0" applyAlignment="0" applyProtection="0"/>
    <xf numFmtId="0" fontId="21" fillId="28" borderId="0" applyNumberFormat="0" applyBorder="0" applyAlignment="0" applyProtection="0"/>
    <xf numFmtId="0" fontId="53" fillId="48" borderId="0" applyNumberFormat="0" applyBorder="0" applyAlignment="0" applyProtection="0"/>
    <xf numFmtId="0" fontId="21" fillId="32" borderId="0" applyNumberFormat="0" applyBorder="0" applyAlignment="0" applyProtection="0"/>
    <xf numFmtId="0" fontId="53" fillId="49" borderId="0" applyNumberFormat="0" applyBorder="0" applyAlignment="0" applyProtection="0"/>
    <xf numFmtId="0" fontId="21" fillId="36" borderId="0" applyNumberFormat="0" applyBorder="0" applyAlignment="0" applyProtection="0"/>
    <xf numFmtId="0" fontId="53" fillId="50" borderId="0" applyNumberFormat="0" applyBorder="0" applyAlignment="0" applyProtection="0"/>
    <xf numFmtId="0" fontId="21" fillId="13" borderId="0" applyNumberFormat="0" applyBorder="0" applyAlignment="0" applyProtection="0"/>
    <xf numFmtId="0" fontId="53" fillId="51" borderId="0" applyNumberFormat="0" applyBorder="0" applyAlignment="0" applyProtection="0"/>
    <xf numFmtId="0" fontId="21" fillId="17" borderId="0" applyNumberFormat="0" applyBorder="0" applyAlignment="0" applyProtection="0"/>
    <xf numFmtId="0" fontId="53" fillId="52" borderId="0" applyNumberFormat="0" applyBorder="0" applyAlignment="0" applyProtection="0"/>
    <xf numFmtId="0" fontId="21" fillId="21" borderId="0" applyNumberFormat="0" applyBorder="0" applyAlignment="0" applyProtection="0"/>
    <xf numFmtId="0" fontId="53" fillId="53" borderId="0" applyNumberFormat="0" applyBorder="0" applyAlignment="0" applyProtection="0"/>
    <xf numFmtId="0" fontId="21" fillId="25" borderId="0" applyNumberFormat="0" applyBorder="0" applyAlignment="0" applyProtection="0"/>
    <xf numFmtId="0" fontId="53" fillId="48" borderId="0" applyNumberFormat="0" applyBorder="0" applyAlignment="0" applyProtection="0"/>
    <xf numFmtId="0" fontId="21" fillId="29" borderId="0" applyNumberFormat="0" applyBorder="0" applyAlignment="0" applyProtection="0"/>
    <xf numFmtId="0" fontId="53" fillId="49" borderId="0" applyNumberFormat="0" applyBorder="0" applyAlignment="0" applyProtection="0"/>
    <xf numFmtId="0" fontId="21" fillId="33" borderId="0" applyNumberFormat="0" applyBorder="0" applyAlignment="0" applyProtection="0"/>
    <xf numFmtId="0" fontId="53" fillId="54" borderId="0" applyNumberFormat="0" applyBorder="0" applyAlignment="0" applyProtection="0"/>
    <xf numFmtId="0" fontId="22" fillId="7" borderId="0" applyNumberFormat="0" applyBorder="0" applyAlignment="0" applyProtection="0"/>
    <xf numFmtId="0" fontId="54" fillId="38" borderId="0" applyNumberFormat="0" applyBorder="0" applyAlignment="0" applyProtection="0"/>
    <xf numFmtId="0" fontId="23" fillId="10" borderId="40" applyNumberFormat="0" applyAlignment="0" applyProtection="0"/>
    <xf numFmtId="0" fontId="55" fillId="55" borderId="47" applyNumberFormat="0" applyAlignment="0" applyProtection="0"/>
    <xf numFmtId="0" fontId="24" fillId="11" borderId="43" applyNumberFormat="0" applyAlignment="0" applyProtection="0"/>
    <xf numFmtId="0" fontId="56" fillId="56" borderId="48" applyNumberFormat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58" fillId="39" borderId="0" applyNumberFormat="0" applyBorder="0" applyAlignment="0" applyProtection="0"/>
    <xf numFmtId="0" fontId="27" fillId="0" borderId="37" applyNumberFormat="0" applyFill="0" applyAlignment="0" applyProtection="0"/>
    <xf numFmtId="0" fontId="59" fillId="0" borderId="49" applyNumberFormat="0" applyFill="0" applyAlignment="0" applyProtection="0"/>
    <xf numFmtId="0" fontId="28" fillId="0" borderId="38" applyNumberFormat="0" applyFill="0" applyAlignment="0" applyProtection="0"/>
    <xf numFmtId="0" fontId="60" fillId="0" borderId="50" applyNumberFormat="0" applyFill="0" applyAlignment="0" applyProtection="0"/>
    <xf numFmtId="0" fontId="29" fillId="0" borderId="39" applyNumberFormat="0" applyFill="0" applyAlignment="0" applyProtection="0"/>
    <xf numFmtId="0" fontId="61" fillId="0" borderId="51" applyNumberFormat="0" applyFill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9" borderId="40" applyNumberFormat="0" applyAlignment="0" applyProtection="0"/>
    <xf numFmtId="0" fontId="62" fillId="42" borderId="47" applyNumberFormat="0" applyAlignment="0" applyProtection="0"/>
    <xf numFmtId="0" fontId="31" fillId="0" borderId="42" applyNumberFormat="0" applyFill="0" applyAlignment="0" applyProtection="0"/>
    <xf numFmtId="0" fontId="63" fillId="0" borderId="52" applyNumberFormat="0" applyFill="0" applyAlignment="0" applyProtection="0"/>
    <xf numFmtId="0" fontId="32" fillId="8" borderId="0" applyNumberFormat="0" applyBorder="0" applyAlignment="0" applyProtection="0"/>
    <xf numFmtId="0" fontId="64" fillId="5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3" fillId="10" borderId="41" applyNumberFormat="0" applyAlignment="0" applyProtection="0"/>
    <xf numFmtId="0" fontId="66" fillId="55" borderId="54" applyNumberFormat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68" fillId="0" borderId="55" applyNumberFormat="0" applyFill="0" applyAlignment="0" applyProtection="0"/>
    <xf numFmtId="0" fontId="3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70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1" fillId="24" borderId="0" applyNumberFormat="0" applyBorder="0" applyAlignment="0" applyProtection="0"/>
    <xf numFmtId="0" fontId="51" fillId="28" borderId="0" applyNumberFormat="0" applyBorder="0" applyAlignment="0" applyProtection="0"/>
    <xf numFmtId="0" fontId="51" fillId="32" borderId="0" applyNumberFormat="0" applyBorder="0" applyAlignment="0" applyProtection="0"/>
    <xf numFmtId="0" fontId="51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57" applyNumberFormat="0" applyFont="0" applyAlignment="0" applyProtection="0"/>
    <xf numFmtId="0" fontId="55" fillId="55" borderId="72" applyNumberFormat="0" applyAlignment="0" applyProtection="0"/>
    <xf numFmtId="0" fontId="6" fillId="58" borderId="73" applyNumberFormat="0" applyFont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6" fillId="55" borderId="83" applyNumberFormat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2" fillId="42" borderId="91" applyNumberFormat="0" applyAlignment="0" applyProtection="0"/>
    <xf numFmtId="0" fontId="55" fillId="55" borderId="91" applyNumberForma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2" fillId="42" borderId="91" applyNumberFormat="0" applyAlignment="0" applyProtection="0"/>
    <xf numFmtId="0" fontId="55" fillId="55" borderId="91" applyNumberForma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</cellStyleXfs>
  <cellXfs count="329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5" fillId="3" borderId="0" xfId="0" applyFont="1" applyFill="1"/>
    <xf numFmtId="4" fontId="75" fillId="3" borderId="0" xfId="0" applyNumberFormat="1" applyFont="1" applyFill="1"/>
    <xf numFmtId="3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0" fillId="0" borderId="0" xfId="0" applyFont="1"/>
    <xf numFmtId="3" fontId="75" fillId="3" borderId="4" xfId="0" applyNumberFormat="1" applyFont="1" applyFill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2" fillId="0" borderId="19" xfId="1" applyFont="1" applyBorder="1" applyAlignment="1">
      <alignment horizontal="center" vertical="center" wrapText="1"/>
    </xf>
    <xf numFmtId="3" fontId="72" fillId="0" borderId="10" xfId="1" applyNumberFormat="1" applyFont="1" applyBorder="1" applyAlignment="1">
      <alignment horizontal="center" vertical="center" wrapText="1"/>
    </xf>
    <xf numFmtId="0" fontId="77" fillId="3" borderId="20" xfId="0" applyFont="1" applyFill="1" applyBorder="1" applyAlignment="1">
      <alignment horizontal="center" vertical="center"/>
    </xf>
    <xf numFmtId="0" fontId="77" fillId="3" borderId="21" xfId="0" applyFont="1" applyFill="1" applyBorder="1" applyAlignment="1">
      <alignment horizontal="center" vertical="center"/>
    </xf>
    <xf numFmtId="0" fontId="72" fillId="0" borderId="10" xfId="1" applyFont="1" applyBorder="1" applyAlignment="1">
      <alignment horizontal="center" vertical="center" wrapText="1"/>
    </xf>
    <xf numFmtId="0" fontId="78" fillId="3" borderId="22" xfId="0" applyFont="1" applyFill="1" applyBorder="1" applyAlignment="1">
      <alignment horizontal="center" vertical="center"/>
    </xf>
    <xf numFmtId="0" fontId="77" fillId="0" borderId="0" xfId="0" applyFont="1"/>
    <xf numFmtId="0" fontId="72" fillId="3" borderId="0" xfId="0" applyFont="1" applyFill="1" applyBorder="1" applyAlignment="1">
      <alignment horizontal="center" vertical="center"/>
    </xf>
    <xf numFmtId="0" fontId="77" fillId="3" borderId="22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3" fontId="72" fillId="0" borderId="10" xfId="0" applyNumberFormat="1" applyFont="1" applyBorder="1" applyAlignment="1">
      <alignment horizontal="center" vertical="center"/>
    </xf>
    <xf numFmtId="0" fontId="77" fillId="3" borderId="25" xfId="0" applyFont="1" applyFill="1" applyBorder="1" applyAlignment="1">
      <alignment horizontal="center" vertical="center"/>
    </xf>
    <xf numFmtId="0" fontId="78" fillId="3" borderId="24" xfId="0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5" fillId="0" borderId="0" xfId="0" applyFont="1"/>
    <xf numFmtId="4" fontId="75" fillId="0" borderId="0" xfId="0" applyNumberFormat="1" applyFont="1"/>
    <xf numFmtId="3" fontId="75" fillId="0" borderId="0" xfId="0" applyNumberFormat="1" applyFont="1"/>
    <xf numFmtId="3" fontId="75" fillId="0" borderId="0" xfId="0" applyNumberFormat="1" applyFont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2" fontId="75" fillId="0" borderId="4" xfId="0" applyNumberFormat="1" applyFont="1" applyBorder="1" applyAlignment="1">
      <alignment horizontal="left" indent="1"/>
    </xf>
    <xf numFmtId="2" fontId="75" fillId="0" borderId="8" xfId="0" applyNumberFormat="1" applyFont="1" applyBorder="1" applyAlignment="1">
      <alignment horizontal="left" indent="1"/>
    </xf>
    <xf numFmtId="2" fontId="75" fillId="0" borderId="11" xfId="0" applyNumberFormat="1" applyFont="1" applyBorder="1" applyAlignment="1">
      <alignment horizontal="left" indent="1"/>
    </xf>
    <xf numFmtId="2" fontId="75" fillId="0" borderId="60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vertical="center" indent="1"/>
    </xf>
    <xf numFmtId="2" fontId="75" fillId="0" borderId="2" xfId="0" applyNumberFormat="1" applyFont="1" applyBorder="1" applyAlignment="1">
      <alignment horizontal="left" indent="1"/>
    </xf>
    <xf numFmtId="1" fontId="73" fillId="0" borderId="10" xfId="0" applyNumberFormat="1" applyFont="1" applyBorder="1" applyAlignment="1">
      <alignment horizontal="center" vertical="center"/>
    </xf>
    <xf numFmtId="4" fontId="73" fillId="0" borderId="5" xfId="0" applyNumberFormat="1" applyFont="1" applyBorder="1" applyAlignment="1">
      <alignment horizontal="left" vertical="center" indent="1"/>
    </xf>
    <xf numFmtId="0" fontId="75" fillId="0" borderId="11" xfId="0" applyFont="1" applyBorder="1" applyAlignment="1">
      <alignment horizontal="left" indent="1"/>
    </xf>
    <xf numFmtId="3" fontId="73" fillId="0" borderId="11" xfId="0" applyNumberFormat="1" applyFont="1" applyBorder="1" applyAlignment="1">
      <alignment horizontal="left" vertical="center" indent="1"/>
    </xf>
    <xf numFmtId="2" fontId="81" fillId="0" borderId="10" xfId="0" applyNumberFormat="1" applyFont="1" applyBorder="1" applyAlignment="1">
      <alignment horizontal="center" vertical="center"/>
    </xf>
    <xf numFmtId="2" fontId="75" fillId="0" borderId="14" xfId="0" applyNumberFormat="1" applyFont="1" applyBorder="1" applyAlignment="1">
      <alignment horizontal="left" indent="1"/>
    </xf>
    <xf numFmtId="2" fontId="82" fillId="0" borderId="16" xfId="0" applyNumberFormat="1" applyFont="1" applyBorder="1" applyAlignment="1">
      <alignment horizontal="left" indent="1"/>
    </xf>
    <xf numFmtId="3" fontId="0" fillId="0" borderId="0" xfId="0" applyNumberFormat="1" applyFont="1"/>
    <xf numFmtId="0" fontId="0" fillId="0" borderId="11" xfId="0" applyFont="1" applyBorder="1" applyAlignment="1">
      <alignment horizontal="left" indent="1"/>
    </xf>
    <xf numFmtId="2" fontId="0" fillId="0" borderId="11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vertical="center" indent="1"/>
    </xf>
    <xf numFmtId="0" fontId="83" fillId="0" borderId="0" xfId="0" applyFont="1"/>
    <xf numFmtId="2" fontId="74" fillId="0" borderId="10" xfId="0" applyNumberFormat="1" applyFont="1" applyBorder="1" applyAlignment="1">
      <alignment horizontal="left" vertical="center"/>
    </xf>
    <xf numFmtId="3" fontId="81" fillId="0" borderId="10" xfId="0" applyNumberFormat="1" applyFont="1" applyBorder="1" applyAlignment="1">
      <alignment horizontal="center" vertical="center"/>
    </xf>
    <xf numFmtId="2" fontId="74" fillId="0" borderId="10" xfId="0" applyNumberFormat="1" applyFont="1" applyBorder="1" applyAlignment="1">
      <alignment vertical="center"/>
    </xf>
    <xf numFmtId="2" fontId="74" fillId="0" borderId="10" xfId="0" applyNumberFormat="1" applyFont="1" applyBorder="1" applyAlignment="1">
      <alignment horizontal="center" vertical="center"/>
    </xf>
    <xf numFmtId="0" fontId="81" fillId="0" borderId="10" xfId="0" applyFont="1" applyBorder="1" applyAlignment="1">
      <alignment horizontal="center" vertical="center"/>
    </xf>
    <xf numFmtId="0" fontId="78" fillId="0" borderId="0" xfId="0" applyFont="1"/>
    <xf numFmtId="0" fontId="72" fillId="4" borderId="10" xfId="1" applyFont="1" applyFill="1" applyBorder="1" applyAlignment="1">
      <alignment horizontal="center" vertical="center" wrapText="1"/>
    </xf>
    <xf numFmtId="2" fontId="73" fillId="0" borderId="5" xfId="0" applyNumberFormat="1" applyFont="1" applyBorder="1" applyAlignment="1">
      <alignment horizontal="left" indent="1"/>
    </xf>
    <xf numFmtId="2" fontId="81" fillId="0" borderId="90" xfId="0" applyNumberFormat="1" applyFont="1" applyBorder="1" applyAlignment="1">
      <alignment horizontal="center" vertical="center"/>
    </xf>
    <xf numFmtId="0" fontId="72" fillId="3" borderId="10" xfId="0" applyFont="1" applyFill="1" applyBorder="1" applyAlignment="1">
      <alignment vertical="center"/>
    </xf>
    <xf numFmtId="164" fontId="72" fillId="0" borderId="10" xfId="0" applyNumberFormat="1" applyFont="1" applyBorder="1" applyAlignment="1">
      <alignment horizontal="center" vertical="center"/>
    </xf>
    <xf numFmtId="164" fontId="72" fillId="3" borderId="10" xfId="0" applyNumberFormat="1" applyFont="1" applyFill="1" applyBorder="1" applyAlignment="1">
      <alignment horizontal="center" vertical="center"/>
    </xf>
    <xf numFmtId="0" fontId="72" fillId="3" borderId="10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0" fontId="73" fillId="3" borderId="0" xfId="0" applyFont="1" applyFill="1" applyBorder="1" applyAlignment="1">
      <alignment horizontal="center" vertical="center"/>
    </xf>
    <xf numFmtId="3" fontId="72" fillId="3" borderId="10" xfId="0" applyNumberFormat="1" applyFont="1" applyFill="1" applyBorder="1" applyAlignment="1">
      <alignment horizontal="center" vertical="center"/>
    </xf>
    <xf numFmtId="4" fontId="72" fillId="3" borderId="68" xfId="0" applyNumberFormat="1" applyFont="1" applyFill="1" applyBorder="1" applyAlignment="1">
      <alignment horizontal="center" vertical="center"/>
    </xf>
    <xf numFmtId="164" fontId="72" fillId="3" borderId="85" xfId="0" applyNumberFormat="1" applyFont="1" applyFill="1" applyBorder="1" applyAlignment="1">
      <alignment horizontal="center" vertical="center"/>
    </xf>
    <xf numFmtId="3" fontId="72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3" fillId="3" borderId="0" xfId="0" applyFont="1" applyFill="1" applyAlignment="1">
      <alignment horizontal="center" vertical="center"/>
    </xf>
    <xf numFmtId="164" fontId="72" fillId="3" borderId="101" xfId="0" applyNumberFormat="1" applyFont="1" applyFill="1" applyBorder="1" applyAlignment="1">
      <alignment horizontal="center" vertical="center"/>
    </xf>
    <xf numFmtId="0" fontId="72" fillId="3" borderId="102" xfId="0" applyFont="1" applyFill="1" applyBorder="1" applyAlignment="1">
      <alignment horizontal="left" vertical="center"/>
    </xf>
    <xf numFmtId="0" fontId="72" fillId="3" borderId="102" xfId="0" applyFont="1" applyFill="1" applyBorder="1" applyAlignment="1">
      <alignment vertical="center"/>
    </xf>
    <xf numFmtId="164" fontId="72" fillId="3" borderId="102" xfId="0" applyNumberFormat="1" applyFont="1" applyFill="1" applyBorder="1" applyAlignment="1">
      <alignment horizontal="center" vertical="center"/>
    </xf>
    <xf numFmtId="0" fontId="72" fillId="3" borderId="95" xfId="0" applyFont="1" applyFill="1" applyBorder="1" applyAlignment="1">
      <alignment vertical="center"/>
    </xf>
    <xf numFmtId="164" fontId="72" fillId="3" borderId="89" xfId="0" applyNumberFormat="1" applyFont="1" applyFill="1" applyBorder="1" applyAlignment="1">
      <alignment horizontal="center" vertical="center"/>
    </xf>
    <xf numFmtId="0" fontId="78" fillId="0" borderId="61" xfId="0" applyFont="1" applyBorder="1"/>
    <xf numFmtId="0" fontId="72" fillId="5" borderId="10" xfId="1" applyFont="1" applyFill="1" applyBorder="1" applyAlignment="1">
      <alignment vertical="center"/>
    </xf>
    <xf numFmtId="3" fontId="72" fillId="5" borderId="10" xfId="0" applyNumberFormat="1" applyFont="1" applyFill="1" applyBorder="1" applyAlignment="1">
      <alignment horizontal="center" vertical="center"/>
    </xf>
    <xf numFmtId="0" fontId="78" fillId="3" borderId="0" xfId="0" applyFont="1" applyFill="1"/>
    <xf numFmtId="4" fontId="72" fillId="3" borderId="95" xfId="0" applyNumberFormat="1" applyFont="1" applyFill="1" applyBorder="1" applyAlignment="1">
      <alignment horizontal="center" vertical="center"/>
    </xf>
    <xf numFmtId="0" fontId="72" fillId="3" borderId="65" xfId="0" applyFont="1" applyFill="1" applyBorder="1" applyAlignment="1">
      <alignment horizontal="center" vertical="center"/>
    </xf>
    <xf numFmtId="3" fontId="72" fillId="3" borderId="65" xfId="0" applyNumberFormat="1" applyFont="1" applyFill="1" applyBorder="1" applyAlignment="1">
      <alignment horizontal="center" vertical="center"/>
    </xf>
    <xf numFmtId="3" fontId="72" fillId="3" borderId="68" xfId="0" applyNumberFormat="1" applyFont="1" applyFill="1" applyBorder="1" applyAlignment="1">
      <alignment horizontal="center" vertical="center"/>
    </xf>
    <xf numFmtId="0" fontId="72" fillId="3" borderId="86" xfId="0" applyFont="1" applyFill="1" applyBorder="1" applyAlignment="1">
      <alignment horizontal="center" vertical="center"/>
    </xf>
    <xf numFmtId="0" fontId="72" fillId="5" borderId="96" xfId="1" applyFont="1" applyFill="1" applyBorder="1" applyAlignment="1">
      <alignment horizontal="center" vertical="center" wrapText="1"/>
    </xf>
    <xf numFmtId="0" fontId="72" fillId="5" borderId="97" xfId="1" applyFont="1" applyFill="1" applyBorder="1" applyAlignment="1">
      <alignment horizontal="center" vertical="center" wrapText="1"/>
    </xf>
    <xf numFmtId="4" fontId="72" fillId="5" borderId="97" xfId="1" applyNumberFormat="1" applyFont="1" applyFill="1" applyBorder="1" applyAlignment="1">
      <alignment horizontal="center" vertical="center" wrapText="1"/>
    </xf>
    <xf numFmtId="3" fontId="72" fillId="5" borderId="97" xfId="1" applyNumberFormat="1" applyFont="1" applyFill="1" applyBorder="1" applyAlignment="1">
      <alignment horizontal="center" vertical="center" wrapText="1"/>
    </xf>
    <xf numFmtId="3" fontId="72" fillId="5" borderId="98" xfId="1" applyNumberFormat="1" applyFont="1" applyFill="1" applyBorder="1" applyAlignment="1">
      <alignment horizontal="center" vertical="center" wrapText="1"/>
    </xf>
    <xf numFmtId="0" fontId="72" fillId="3" borderId="0" xfId="0" applyFont="1" applyFill="1"/>
    <xf numFmtId="164" fontId="78" fillId="3" borderId="0" xfId="0" applyNumberFormat="1" applyFont="1" applyFill="1"/>
    <xf numFmtId="4" fontId="78" fillId="3" borderId="0" xfId="0" applyNumberFormat="1" applyFont="1" applyFill="1"/>
    <xf numFmtId="3" fontId="78" fillId="3" borderId="0" xfId="0" applyNumberFormat="1" applyFont="1" applyFill="1" applyAlignment="1">
      <alignment horizontal="center"/>
    </xf>
    <xf numFmtId="0" fontId="78" fillId="3" borderId="0" xfId="0" applyFont="1" applyFill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4" fontId="85" fillId="3" borderId="68" xfId="0" applyNumberFormat="1" applyFont="1" applyFill="1" applyBorder="1" applyAlignment="1">
      <alignment horizontal="center" vertical="center"/>
    </xf>
    <xf numFmtId="4" fontId="86" fillId="3" borderId="68" xfId="0" applyNumberFormat="1" applyFont="1" applyFill="1" applyBorder="1" applyAlignment="1">
      <alignment horizontal="center" vertical="center"/>
    </xf>
    <xf numFmtId="164" fontId="72" fillId="3" borderId="68" xfId="0" applyNumberFormat="1" applyFont="1" applyFill="1" applyBorder="1" applyAlignment="1">
      <alignment horizontal="center" vertical="center"/>
    </xf>
    <xf numFmtId="3" fontId="72" fillId="3" borderId="109" xfId="0" applyNumberFormat="1" applyFont="1" applyFill="1" applyBorder="1" applyAlignment="1">
      <alignment horizontal="center" vertical="center"/>
    </xf>
    <xf numFmtId="164" fontId="72" fillId="3" borderId="109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2" fillId="3" borderId="109" xfId="0" applyNumberFormat="1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7" fillId="0" borderId="0" xfId="0" applyFont="1"/>
    <xf numFmtId="0" fontId="88" fillId="0" borderId="0" xfId="0" applyFont="1"/>
    <xf numFmtId="1" fontId="37" fillId="0" borderId="0" xfId="1500" applyNumberFormat="1" applyFont="1" applyAlignment="1">
      <alignment horizontal="center" vertical="center"/>
    </xf>
    <xf numFmtId="167" fontId="37" fillId="0" borderId="0" xfId="1500" applyNumberFormat="1" applyFont="1"/>
    <xf numFmtId="0" fontId="72" fillId="3" borderId="106" xfId="0" applyFont="1" applyFill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72" fillId="3" borderId="113" xfId="0" applyFont="1" applyFill="1" applyBorder="1" applyAlignment="1">
      <alignment horizontal="center" vertical="center"/>
    </xf>
    <xf numFmtId="0" fontId="8" fillId="4" borderId="115" xfId="1" applyFont="1" applyFill="1" applyBorder="1" applyAlignment="1">
      <alignment horizontal="center" vertical="center" wrapText="1"/>
    </xf>
    <xf numFmtId="0" fontId="8" fillId="4" borderId="116" xfId="1" applyFont="1" applyFill="1" applyBorder="1" applyAlignment="1">
      <alignment horizontal="center" vertical="center" wrapText="1"/>
    </xf>
    <xf numFmtId="3" fontId="8" fillId="4" borderId="116" xfId="1" applyNumberFormat="1" applyFont="1" applyFill="1" applyBorder="1" applyAlignment="1">
      <alignment horizontal="center" vertical="center" wrapText="1"/>
    </xf>
    <xf numFmtId="3" fontId="8" fillId="4" borderId="117" xfId="1" applyNumberFormat="1" applyFont="1" applyFill="1" applyBorder="1" applyAlignment="1">
      <alignment horizontal="center" vertical="center" wrapText="1"/>
    </xf>
    <xf numFmtId="0" fontId="10" fillId="0" borderId="118" xfId="0" applyFont="1" applyBorder="1" applyAlignment="1">
      <alignment horizontal="left" vertical="center"/>
    </xf>
    <xf numFmtId="0" fontId="10" fillId="0" borderId="118" xfId="0" applyFont="1" applyBorder="1" applyAlignment="1">
      <alignment horizontal="center" vertical="center"/>
    </xf>
    <xf numFmtId="165" fontId="72" fillId="0" borderId="118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0" fontId="10" fillId="0" borderId="119" xfId="1" applyFont="1" applyBorder="1" applyAlignment="1">
      <alignment vertical="center"/>
    </xf>
    <xf numFmtId="3" fontId="10" fillId="0" borderId="118" xfId="0" applyNumberFormat="1" applyFont="1" applyBorder="1" applyAlignment="1">
      <alignment horizontal="center" vertical="center"/>
    </xf>
    <xf numFmtId="0" fontId="10" fillId="59" borderId="118" xfId="1" applyFont="1" applyFill="1" applyBorder="1" applyAlignment="1">
      <alignment vertical="center"/>
    </xf>
    <xf numFmtId="3" fontId="10" fillId="59" borderId="118" xfId="0" applyNumberFormat="1" applyFont="1" applyFill="1" applyBorder="1" applyAlignment="1">
      <alignment horizontal="center" vertical="center"/>
    </xf>
    <xf numFmtId="167" fontId="90" fillId="0" borderId="0" xfId="1500" applyNumberFormat="1" applyFont="1" applyBorder="1"/>
    <xf numFmtId="0" fontId="91" fillId="0" borderId="0" xfId="4" applyFont="1"/>
    <xf numFmtId="0" fontId="90" fillId="0" borderId="0" xfId="0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167" fontId="37" fillId="0" borderId="0" xfId="1500" applyNumberFormat="1" applyFont="1" applyBorder="1" applyAlignment="1">
      <alignment vertical="center"/>
    </xf>
    <xf numFmtId="0" fontId="94" fillId="4" borderId="119" xfId="0" applyFont="1" applyFill="1" applyBorder="1" applyAlignment="1">
      <alignment vertical="center" wrapText="1"/>
    </xf>
    <xf numFmtId="0" fontId="92" fillId="60" borderId="119" xfId="0" applyFont="1" applyFill="1" applyBorder="1" applyAlignment="1">
      <alignment horizontal="center" vertical="center" wrapText="1"/>
    </xf>
    <xf numFmtId="1" fontId="94" fillId="4" borderId="119" xfId="1500" applyNumberFormat="1" applyFont="1" applyFill="1" applyBorder="1" applyAlignment="1">
      <alignment horizontal="center" vertical="center" wrapText="1"/>
    </xf>
    <xf numFmtId="167" fontId="94" fillId="60" borderId="119" xfId="1500" applyNumberFormat="1" applyFont="1" applyFill="1" applyBorder="1" applyAlignment="1">
      <alignment horizontal="center" vertical="center" wrapText="1"/>
    </xf>
    <xf numFmtId="0" fontId="92" fillId="0" borderId="118" xfId="5" applyFont="1" applyBorder="1" applyAlignment="1">
      <alignment vertical="center"/>
    </xf>
    <xf numFmtId="1" fontId="92" fillId="0" borderId="118" xfId="1500" applyNumberFormat="1" applyFont="1" applyBorder="1" applyAlignment="1">
      <alignment horizontal="center" vertical="center"/>
    </xf>
    <xf numFmtId="167" fontId="92" fillId="0" borderId="118" xfId="1500" applyNumberFormat="1" applyFont="1" applyBorder="1" applyAlignment="1">
      <alignment horizontal="center" vertical="center"/>
    </xf>
    <xf numFmtId="0" fontId="92" fillId="0" borderId="106" xfId="0" applyFont="1" applyBorder="1" applyAlignment="1">
      <alignment vertical="center"/>
    </xf>
    <xf numFmtId="0" fontId="88" fillId="0" borderId="108" xfId="0" applyFont="1" applyBorder="1"/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67" fontId="88" fillId="0" borderId="0" xfId="1500" applyNumberFormat="1" applyFont="1"/>
    <xf numFmtId="167" fontId="95" fillId="0" borderId="0" xfId="1500" applyNumberFormat="1" applyFont="1"/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4" fillId="4" borderId="118" xfId="0" applyFont="1" applyFill="1" applyBorder="1" applyAlignment="1">
      <alignment vertical="center" wrapText="1"/>
    </xf>
    <xf numFmtId="0" fontId="92" fillId="60" borderId="118" xfId="0" applyFont="1" applyFill="1" applyBorder="1" applyAlignment="1">
      <alignment horizontal="center" vertical="center" wrapText="1"/>
    </xf>
    <xf numFmtId="1" fontId="94" fillId="4" borderId="118" xfId="1500" applyNumberFormat="1" applyFont="1" applyFill="1" applyBorder="1" applyAlignment="1">
      <alignment horizontal="center" vertical="center" wrapText="1"/>
    </xf>
    <xf numFmtId="167" fontId="94" fillId="60" borderId="118" xfId="1500" applyNumberFormat="1" applyFont="1" applyFill="1" applyBorder="1" applyAlignment="1">
      <alignment horizontal="center" vertical="center" wrapText="1"/>
    </xf>
    <xf numFmtId="167" fontId="92" fillId="0" borderId="118" xfId="1500" applyNumberFormat="1" applyFont="1" applyBorder="1" applyAlignment="1">
      <alignment vertical="center"/>
    </xf>
    <xf numFmtId="1" fontId="93" fillId="0" borderId="118" xfId="1500" applyNumberFormat="1" applyFont="1" applyBorder="1" applyAlignment="1">
      <alignment horizontal="center" vertical="center"/>
    </xf>
    <xf numFmtId="167" fontId="93" fillId="0" borderId="118" xfId="1500" applyNumberFormat="1" applyFont="1" applyBorder="1"/>
    <xf numFmtId="167" fontId="92" fillId="0" borderId="108" xfId="1500" applyNumberFormat="1" applyFont="1" applyBorder="1" applyAlignment="1">
      <alignment horizontal="center" vertical="center"/>
    </xf>
    <xf numFmtId="2" fontId="73" fillId="0" borderId="35" xfId="0" applyNumberFormat="1" applyFont="1" applyBorder="1" applyAlignment="1">
      <alignment horizontal="left" indent="1"/>
    </xf>
    <xf numFmtId="2" fontId="73" fillId="0" borderId="0" xfId="0" applyNumberFormat="1" applyFont="1" applyBorder="1" applyAlignment="1">
      <alignment horizontal="left" indent="1"/>
    </xf>
    <xf numFmtId="2" fontId="73" fillId="0" borderId="36" xfId="0" applyNumberFormat="1" applyFont="1" applyBorder="1" applyAlignment="1">
      <alignment horizontal="left" indent="1"/>
    </xf>
    <xf numFmtId="2" fontId="73" fillId="0" borderId="1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indent="1"/>
    </xf>
    <xf numFmtId="2" fontId="73" fillId="0" borderId="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 wrapText="1"/>
    </xf>
    <xf numFmtId="2" fontId="74" fillId="0" borderId="33" xfId="0" applyNumberFormat="1" applyFont="1" applyBorder="1" applyAlignment="1">
      <alignment horizontal="left" vertical="center" wrapText="1"/>
    </xf>
    <xf numFmtId="2" fontId="74" fillId="0" borderId="34" xfId="0" applyNumberFormat="1" applyFont="1" applyBorder="1" applyAlignment="1">
      <alignment horizontal="left" vertical="center" wrapText="1"/>
    </xf>
    <xf numFmtId="2" fontId="73" fillId="0" borderId="15" xfId="0" applyNumberFormat="1" applyFont="1" applyBorder="1" applyAlignment="1">
      <alignment horizontal="left" indent="1"/>
    </xf>
    <xf numFmtId="2" fontId="73" fillId="0" borderId="5" xfId="0" applyNumberFormat="1" applyFont="1" applyBorder="1" applyAlignment="1">
      <alignment horizontal="left" indent="1"/>
    </xf>
    <xf numFmtId="2" fontId="73" fillId="0" borderId="12" xfId="0" applyNumberFormat="1" applyFont="1" applyBorder="1" applyAlignment="1">
      <alignment horizontal="left" indent="1"/>
    </xf>
    <xf numFmtId="2" fontId="73" fillId="0" borderId="1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/>
    </xf>
    <xf numFmtId="2" fontId="74" fillId="0" borderId="33" xfId="0" applyNumberFormat="1" applyFont="1" applyBorder="1" applyAlignment="1">
      <alignment horizontal="left" vertical="center"/>
    </xf>
    <xf numFmtId="2" fontId="74" fillId="0" borderId="34" xfId="0" applyNumberFormat="1" applyFont="1" applyBorder="1" applyAlignment="1">
      <alignment horizontal="left" vertical="center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vertical="center" indent="1"/>
    </xf>
    <xf numFmtId="2" fontId="73" fillId="0" borderId="3" xfId="0" applyNumberFormat="1" applyFont="1" applyBorder="1" applyAlignment="1">
      <alignment horizontal="left" vertical="center" indent="1"/>
    </xf>
    <xf numFmtId="2" fontId="80" fillId="0" borderId="1" xfId="0" applyNumberFormat="1" applyFont="1" applyBorder="1" applyAlignment="1">
      <alignment horizontal="left" vertical="center" indent="1"/>
    </xf>
    <xf numFmtId="2" fontId="80" fillId="0" borderId="2" xfId="0" applyNumberFormat="1" applyFont="1" applyBorder="1" applyAlignment="1">
      <alignment horizontal="left" vertical="center" indent="1"/>
    </xf>
    <xf numFmtId="2" fontId="80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center"/>
    </xf>
    <xf numFmtId="2" fontId="73" fillId="0" borderId="2" xfId="0" applyNumberFormat="1" applyFont="1" applyBorder="1" applyAlignment="1">
      <alignment horizontal="center"/>
    </xf>
    <xf numFmtId="2" fontId="73" fillId="0" borderId="3" xfId="0" applyNumberFormat="1" applyFont="1" applyBorder="1" applyAlignment="1">
      <alignment horizontal="center"/>
    </xf>
    <xf numFmtId="2" fontId="73" fillId="0" borderId="46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3" fontId="73" fillId="0" borderId="46" xfId="0" applyNumberFormat="1" applyFont="1" applyBorder="1" applyAlignment="1">
      <alignment horizontal="center" vertical="center"/>
    </xf>
    <xf numFmtId="3" fontId="73" fillId="0" borderId="34" xfId="0" applyNumberFormat="1" applyFont="1" applyBorder="1" applyAlignment="1">
      <alignment horizontal="center" vertical="center"/>
    </xf>
    <xf numFmtId="0" fontId="84" fillId="2" borderId="32" xfId="0" applyFont="1" applyFill="1" applyBorder="1" applyAlignment="1">
      <alignment horizontal="center" vertical="center"/>
    </xf>
    <xf numFmtId="0" fontId="84" fillId="2" borderId="6" xfId="0" applyFont="1" applyFill="1" applyBorder="1" applyAlignment="1">
      <alignment horizontal="center" vertical="center"/>
    </xf>
    <xf numFmtId="2" fontId="74" fillId="0" borderId="46" xfId="0" applyNumberFormat="1" applyFont="1" applyBorder="1" applyAlignment="1">
      <alignment vertical="center"/>
    </xf>
    <xf numFmtId="2" fontId="74" fillId="0" borderId="33" xfId="0" applyNumberFormat="1" applyFont="1" applyBorder="1" applyAlignment="1">
      <alignment vertical="center"/>
    </xf>
    <xf numFmtId="2" fontId="74" fillId="0" borderId="34" xfId="0" applyNumberFormat="1" applyFont="1" applyBorder="1" applyAlignment="1">
      <alignment vertical="center"/>
    </xf>
    <xf numFmtId="2" fontId="74" fillId="0" borderId="46" xfId="0" applyNumberFormat="1" applyFont="1" applyBorder="1" applyAlignment="1">
      <alignment vertical="center" wrapText="1"/>
    </xf>
    <xf numFmtId="2" fontId="74" fillId="0" borderId="33" xfId="0" applyNumberFormat="1" applyFont="1" applyBorder="1" applyAlignment="1">
      <alignment vertical="center" wrapText="1"/>
    </xf>
    <xf numFmtId="2" fontId="74" fillId="0" borderId="34" xfId="0" applyNumberFormat="1" applyFont="1" applyBorder="1" applyAlignment="1">
      <alignment vertical="center" wrapText="1"/>
    </xf>
    <xf numFmtId="0" fontId="72" fillId="3" borderId="69" xfId="0" applyFont="1" applyFill="1" applyBorder="1" applyAlignment="1">
      <alignment horizontal="left" vertical="center"/>
    </xf>
    <xf numFmtId="0" fontId="72" fillId="3" borderId="107" xfId="0" applyFont="1" applyFill="1" applyBorder="1" applyAlignment="1">
      <alignment horizontal="left" vertical="center"/>
    </xf>
    <xf numFmtId="0" fontId="72" fillId="3" borderId="108" xfId="0" applyFont="1" applyFill="1" applyBorder="1" applyAlignment="1">
      <alignment horizontal="left" vertical="center"/>
    </xf>
    <xf numFmtId="0" fontId="72" fillId="0" borderId="26" xfId="1" applyFont="1" applyBorder="1" applyAlignment="1">
      <alignment horizontal="center" vertical="center" wrapText="1"/>
    </xf>
    <xf numFmtId="0" fontId="72" fillId="0" borderId="17" xfId="1" applyFont="1" applyBorder="1" applyAlignment="1">
      <alignment horizontal="center" vertical="center" wrapText="1"/>
    </xf>
    <xf numFmtId="0" fontId="72" fillId="0" borderId="9" xfId="1" applyFont="1" applyBorder="1" applyAlignment="1">
      <alignment horizontal="center" vertical="center" wrapText="1"/>
    </xf>
    <xf numFmtId="0" fontId="74" fillId="0" borderId="23" xfId="0" applyFont="1" applyBorder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0" fontId="73" fillId="3" borderId="0" xfId="0" applyFont="1" applyFill="1" applyBorder="1" applyAlignment="1">
      <alignment horizontal="center" vertical="center"/>
    </xf>
    <xf numFmtId="0" fontId="76" fillId="3" borderId="12" xfId="0" applyFont="1" applyFill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2" fillId="3" borderId="106" xfId="0" applyFont="1" applyFill="1" applyBorder="1" applyAlignment="1">
      <alignment horizontal="left" vertical="center"/>
    </xf>
    <xf numFmtId="164" fontId="72" fillId="5" borderId="46" xfId="0" applyNumberFormat="1" applyFont="1" applyFill="1" applyBorder="1" applyAlignment="1">
      <alignment horizontal="center" vertical="center"/>
    </xf>
    <xf numFmtId="164" fontId="72" fillId="5" borderId="76" xfId="0" applyNumberFormat="1" applyFont="1" applyFill="1" applyBorder="1" applyAlignment="1">
      <alignment horizontal="center" vertical="center"/>
    </xf>
    <xf numFmtId="164" fontId="72" fillId="5" borderId="77" xfId="0" applyNumberFormat="1" applyFont="1" applyFill="1" applyBorder="1" applyAlignment="1">
      <alignment horizontal="center" vertical="center"/>
    </xf>
    <xf numFmtId="0" fontId="72" fillId="0" borderId="86" xfId="0" applyFont="1" applyBorder="1" applyAlignment="1">
      <alignment horizontal="center" vertical="center"/>
    </xf>
    <xf numFmtId="0" fontId="72" fillId="0" borderId="87" xfId="0" applyFont="1" applyBorder="1" applyAlignment="1">
      <alignment horizontal="center" vertical="center"/>
    </xf>
    <xf numFmtId="0" fontId="72" fillId="0" borderId="88" xfId="0" applyFont="1" applyBorder="1" applyAlignment="1">
      <alignment horizontal="center" vertical="center"/>
    </xf>
    <xf numFmtId="0" fontId="72" fillId="3" borderId="71" xfId="0" applyFont="1" applyFill="1" applyBorder="1" applyAlignment="1">
      <alignment horizontal="left" vertical="center"/>
    </xf>
    <xf numFmtId="2" fontId="78" fillId="3" borderId="69" xfId="0" applyNumberFormat="1" applyFont="1" applyFill="1" applyBorder="1" applyAlignment="1">
      <alignment horizontal="center"/>
    </xf>
    <xf numFmtId="2" fontId="78" fillId="3" borderId="70" xfId="0" applyNumberFormat="1" applyFont="1" applyFill="1" applyBorder="1" applyAlignment="1">
      <alignment horizontal="center"/>
    </xf>
    <xf numFmtId="2" fontId="78" fillId="3" borderId="71" xfId="0" applyNumberFormat="1" applyFont="1" applyFill="1" applyBorder="1" applyAlignment="1">
      <alignment horizontal="center"/>
    </xf>
    <xf numFmtId="0" fontId="74" fillId="0" borderId="63" xfId="0" applyFont="1" applyBorder="1" applyAlignment="1">
      <alignment horizontal="center" vertical="center"/>
    </xf>
    <xf numFmtId="0" fontId="74" fillId="0" borderId="62" xfId="0" applyFont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2" fillId="0" borderId="106" xfId="0" applyFont="1" applyBorder="1" applyAlignment="1">
      <alignment horizontal="center" vertical="center"/>
    </xf>
    <xf numFmtId="0" fontId="72" fillId="0" borderId="107" xfId="0" applyFont="1" applyBorder="1" applyAlignment="1">
      <alignment horizontal="center" vertical="center"/>
    </xf>
    <xf numFmtId="0" fontId="72" fillId="0" borderId="108" xfId="0" applyFont="1" applyBorder="1" applyAlignment="1">
      <alignment horizontal="center" vertical="center"/>
    </xf>
    <xf numFmtId="0" fontId="72" fillId="3" borderId="65" xfId="0" applyFont="1" applyFill="1" applyBorder="1" applyAlignment="1">
      <alignment horizontal="left" vertical="center"/>
    </xf>
    <xf numFmtId="0" fontId="72" fillId="3" borderId="67" xfId="0" applyFont="1" applyFill="1" applyBorder="1" applyAlignment="1">
      <alignment horizontal="left" vertical="center"/>
    </xf>
    <xf numFmtId="2" fontId="78" fillId="3" borderId="65" xfId="0" applyNumberFormat="1" applyFont="1" applyFill="1" applyBorder="1" applyAlignment="1">
      <alignment horizontal="center"/>
    </xf>
    <xf numFmtId="2" fontId="78" fillId="3" borderId="66" xfId="0" applyNumberFormat="1" applyFont="1" applyFill="1" applyBorder="1" applyAlignment="1">
      <alignment horizontal="center"/>
    </xf>
    <xf numFmtId="2" fontId="78" fillId="3" borderId="67" xfId="0" applyNumberFormat="1" applyFont="1" applyFill="1" applyBorder="1" applyAlignment="1">
      <alignment horizontal="center"/>
    </xf>
    <xf numFmtId="0" fontId="72" fillId="0" borderId="65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0" fontId="72" fillId="3" borderId="99" xfId="0" applyFont="1" applyFill="1" applyBorder="1" applyAlignment="1">
      <alignment horizontal="left" vertical="center"/>
    </xf>
    <xf numFmtId="0" fontId="72" fillId="3" borderId="104" xfId="0" applyFont="1" applyFill="1" applyBorder="1" applyAlignment="1">
      <alignment horizontal="left" vertical="center"/>
    </xf>
    <xf numFmtId="2" fontId="78" fillId="3" borderId="99" xfId="0" applyNumberFormat="1" applyFont="1" applyFill="1" applyBorder="1" applyAlignment="1">
      <alignment horizontal="center"/>
    </xf>
    <xf numFmtId="2" fontId="78" fillId="3" borderId="105" xfId="0" applyNumberFormat="1" applyFont="1" applyFill="1" applyBorder="1" applyAlignment="1">
      <alignment horizontal="center"/>
    </xf>
    <xf numFmtId="2" fontId="78" fillId="3" borderId="104" xfId="0" applyNumberFormat="1" applyFont="1" applyFill="1" applyBorder="1" applyAlignment="1">
      <alignment horizontal="center"/>
    </xf>
    <xf numFmtId="0" fontId="72" fillId="0" borderId="99" xfId="0" applyFont="1" applyBorder="1" applyAlignment="1">
      <alignment horizontal="center" vertical="center"/>
    </xf>
    <xf numFmtId="0" fontId="72" fillId="0" borderId="100" xfId="0" applyFont="1" applyBorder="1" applyAlignment="1">
      <alignment horizontal="center" vertical="center"/>
    </xf>
    <xf numFmtId="0" fontId="72" fillId="0" borderId="101" xfId="0" applyFont="1" applyBorder="1" applyAlignment="1">
      <alignment horizontal="center" vertical="center"/>
    </xf>
    <xf numFmtId="0" fontId="72" fillId="3" borderId="46" xfId="0" applyFont="1" applyFill="1" applyBorder="1" applyAlignment="1">
      <alignment horizontal="left" vertical="center"/>
    </xf>
    <xf numFmtId="0" fontId="72" fillId="3" borderId="103" xfId="0" applyFont="1" applyFill="1" applyBorder="1" applyAlignment="1">
      <alignment horizontal="left" vertical="center"/>
    </xf>
    <xf numFmtId="0" fontId="74" fillId="0" borderId="110" xfId="0" applyFont="1" applyBorder="1" applyAlignment="1">
      <alignment horizontal="center" vertical="center"/>
    </xf>
    <xf numFmtId="0" fontId="74" fillId="0" borderId="111" xfId="0" applyFont="1" applyBorder="1" applyAlignment="1">
      <alignment horizontal="center" vertical="center"/>
    </xf>
    <xf numFmtId="0" fontId="74" fillId="0" borderId="112" xfId="0" applyFont="1" applyBorder="1" applyAlignment="1">
      <alignment horizontal="center" vertical="center"/>
    </xf>
    <xf numFmtId="0" fontId="72" fillId="0" borderId="106" xfId="1892" applyFont="1" applyBorder="1" applyAlignment="1">
      <alignment horizontal="center" vertical="center"/>
    </xf>
    <xf numFmtId="0" fontId="72" fillId="0" borderId="107" xfId="1892" applyFont="1" applyBorder="1" applyAlignment="1">
      <alignment horizontal="center" vertical="center"/>
    </xf>
    <xf numFmtId="0" fontId="72" fillId="0" borderId="108" xfId="1892" applyFont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7" xfId="0" applyFont="1" applyFill="1" applyBorder="1" applyAlignment="1">
      <alignment horizontal="center" vertical="center"/>
    </xf>
    <xf numFmtId="0" fontId="72" fillId="3" borderId="108" xfId="0" applyFont="1" applyFill="1" applyBorder="1" applyAlignment="1">
      <alignment horizontal="center" vertical="center"/>
    </xf>
    <xf numFmtId="0" fontId="72" fillId="0" borderId="46" xfId="1892" applyFont="1" applyBorder="1" applyAlignment="1">
      <alignment horizontal="center" vertical="center"/>
    </xf>
    <xf numFmtId="0" fontId="72" fillId="0" borderId="79" xfId="1892" applyFont="1" applyBorder="1" applyAlignment="1">
      <alignment horizontal="center" vertical="center"/>
    </xf>
    <xf numFmtId="0" fontId="72" fillId="0" borderId="80" xfId="1892" applyFont="1" applyBorder="1" applyAlignment="1">
      <alignment horizontal="center" vertical="center"/>
    </xf>
    <xf numFmtId="0" fontId="72" fillId="0" borderId="105" xfId="1892" applyFont="1" applyBorder="1" applyAlignment="1">
      <alignment horizontal="center" vertical="center"/>
    </xf>
    <xf numFmtId="0" fontId="72" fillId="0" borderId="104" xfId="1892" applyFont="1" applyBorder="1" applyAlignment="1">
      <alignment horizontal="center" vertical="center"/>
    </xf>
    <xf numFmtId="0" fontId="10" fillId="59" borderId="106" xfId="0" applyFont="1" applyFill="1" applyBorder="1" applyAlignment="1">
      <alignment horizontal="center"/>
    </xf>
    <xf numFmtId="0" fontId="10" fillId="59" borderId="107" xfId="0" applyFont="1" applyFill="1" applyBorder="1" applyAlignment="1">
      <alignment horizontal="center"/>
    </xf>
    <xf numFmtId="0" fontId="10" fillId="59" borderId="108" xfId="0" applyFont="1" applyFill="1" applyBorder="1" applyAlignment="1">
      <alignment horizontal="center"/>
    </xf>
    <xf numFmtId="0" fontId="10" fillId="0" borderId="106" xfId="0" applyFont="1" applyBorder="1" applyAlignment="1">
      <alignment horizontal="center" vertical="center"/>
    </xf>
    <xf numFmtId="0" fontId="10" fillId="0" borderId="107" xfId="0" applyFont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164" fontId="10" fillId="0" borderId="107" xfId="0" applyNumberFormat="1" applyFont="1" applyBorder="1" applyAlignment="1">
      <alignment horizontal="center" vertical="center"/>
    </xf>
    <xf numFmtId="164" fontId="10" fillId="0" borderId="108" xfId="0" applyNumberFormat="1" applyFont="1" applyBorder="1" applyAlignment="1">
      <alignment horizontal="center" vertical="center"/>
    </xf>
    <xf numFmtId="0" fontId="71" fillId="0" borderId="32" xfId="0" applyFont="1" applyBorder="1" applyAlignment="1">
      <alignment horizontal="left" vertical="center"/>
    </xf>
    <xf numFmtId="0" fontId="71" fillId="0" borderId="6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71" fillId="0" borderId="13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8" fillId="4" borderId="106" xfId="1" applyFont="1" applyFill="1" applyBorder="1" applyAlignment="1">
      <alignment horizontal="center" vertical="center" wrapText="1"/>
    </xf>
    <xf numFmtId="0" fontId="8" fillId="4" borderId="107" xfId="1" applyFont="1" applyFill="1" applyBorder="1" applyAlignment="1">
      <alignment horizontal="center" vertical="center" wrapText="1"/>
    </xf>
    <xf numFmtId="0" fontId="8" fillId="4" borderId="108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14" xfId="0" applyFont="1" applyBorder="1" applyAlignment="1">
      <alignment horizontal="center" vertical="center"/>
    </xf>
    <xf numFmtId="0" fontId="10" fillId="0" borderId="106" xfId="1" applyFont="1" applyBorder="1" applyAlignment="1">
      <alignment horizontal="left" vertical="center"/>
    </xf>
    <xf numFmtId="0" fontId="10" fillId="0" borderId="107" xfId="1" applyFont="1" applyBorder="1" applyAlignment="1">
      <alignment horizontal="left" vertical="center"/>
    </xf>
    <xf numFmtId="0" fontId="10" fillId="0" borderId="108" xfId="1" applyFont="1" applyBorder="1" applyAlignment="1">
      <alignment horizontal="left" vertical="center"/>
    </xf>
    <xf numFmtId="0" fontId="10" fillId="3" borderId="106" xfId="1" applyFont="1" applyFill="1" applyBorder="1" applyAlignment="1">
      <alignment horizontal="center" vertical="center" wrapText="1"/>
    </xf>
    <xf numFmtId="0" fontId="10" fillId="3" borderId="107" xfId="1" applyFont="1" applyFill="1" applyBorder="1" applyAlignment="1">
      <alignment horizontal="center" vertical="center" wrapText="1"/>
    </xf>
    <xf numFmtId="0" fontId="10" fillId="3" borderId="108" xfId="1" applyFont="1" applyFill="1" applyBorder="1" applyAlignment="1">
      <alignment horizontal="center" vertical="center" wrapText="1"/>
    </xf>
    <xf numFmtId="0" fontId="90" fillId="0" borderId="0" xfId="0" applyFont="1"/>
    <xf numFmtId="0" fontId="93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92" fillId="0" borderId="106" xfId="0" applyFont="1" applyBorder="1" applyAlignment="1">
      <alignment horizontal="center" vertical="center"/>
    </xf>
    <xf numFmtId="0" fontId="92" fillId="0" borderId="107" xfId="0" applyFont="1" applyBorder="1" applyAlignment="1">
      <alignment horizontal="center" vertical="center"/>
    </xf>
    <xf numFmtId="0" fontId="92" fillId="0" borderId="108" xfId="0" applyFont="1" applyBorder="1" applyAlignment="1">
      <alignment horizontal="center" vertical="center"/>
    </xf>
    <xf numFmtId="0" fontId="92" fillId="0" borderId="106" xfId="0" applyFont="1" applyBorder="1" applyAlignment="1">
      <alignment horizontal="left" vertical="center"/>
    </xf>
    <xf numFmtId="0" fontId="92" fillId="0" borderId="108" xfId="0" applyFont="1" applyBorder="1" applyAlignment="1">
      <alignment horizontal="left" vertical="center"/>
    </xf>
    <xf numFmtId="167" fontId="92" fillId="0" borderId="106" xfId="1500" applyNumberFormat="1" applyFont="1" applyBorder="1" applyAlignment="1">
      <alignment horizontal="center" vertical="center"/>
    </xf>
    <xf numFmtId="167" fontId="92" fillId="0" borderId="107" xfId="1500" applyNumberFormat="1" applyFont="1" applyBorder="1" applyAlignment="1">
      <alignment horizontal="center" vertical="center"/>
    </xf>
    <xf numFmtId="167" fontId="92" fillId="0" borderId="108" xfId="150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2364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3" xfId="2232" xr:uid="{59291520-F77E-4BDE-82EB-8B964A86B067}"/>
    <cellStyle name="Calculation 3 2 4" xfId="2319" xr:uid="{F8027B34-0A6A-4408-B224-5191AE28E427}"/>
    <cellStyle name="Calculation 3 2 5" xfId="2334" xr:uid="{8A5BA86B-6145-46C6-9BE1-1F94EB133674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3" xfId="2241" xr:uid="{D8D1045B-A48F-4190-AADA-01ADB2B6E083}"/>
    <cellStyle name="Calculation 3 3 4" xfId="2305" xr:uid="{DC350B75-7318-40C4-ADD8-ED4237D9FAF1}"/>
    <cellStyle name="Calculation 3 3 5" xfId="2343" xr:uid="{40DA0D62-1A7D-4CCC-AC92-CD79E1C32D6F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3" xfId="2247" xr:uid="{9F9F1AD8-5376-4D9D-A3C1-46EFA3F452BC}"/>
    <cellStyle name="Calculation 3 4 4" xfId="2303" xr:uid="{0D0563BE-6434-4C6E-9A02-6E9048C125B8}"/>
    <cellStyle name="Calculation 3 4 5" xfId="2349" xr:uid="{91327993-7073-4607-A4B2-5883E638EBE5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3" xfId="2250" xr:uid="{53B3E381-EA18-4F82-96A6-CC25BC892B40}"/>
    <cellStyle name="Calculation 3 5 4" xfId="2301" xr:uid="{A154E9B4-4A5A-410D-A9E2-4939068FC8A4}"/>
    <cellStyle name="Calculation 3 5 5" xfId="2352" xr:uid="{E31AA9A8-3C22-4B3F-96F5-280B44DC178D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3" xfId="2223" xr:uid="{B69C6CF2-2DFB-4546-8553-615286187D11}"/>
    <cellStyle name="Calculation 3 6 4" xfId="2295" xr:uid="{16FADCE0-0F63-48F6-A7EC-A5B2ACF9CD95}"/>
    <cellStyle name="Calculation 3 6 5" xfId="2358" xr:uid="{8CA08FFC-C835-440D-81B3-B51D13576CA6}"/>
    <cellStyle name="Calculation 3 7" xfId="1796" xr:uid="{5C765026-4E8A-4AF5-B673-F4E7AD89F0E9}"/>
    <cellStyle name="Calculation 3 7 2" xfId="2230" xr:uid="{1AD58F90-5F61-4CE9-ABB4-61C3CC8D97CB}"/>
    <cellStyle name="Calculation 3 8" xfId="2318" xr:uid="{891885B6-0981-4355-8FBD-000B30F94C61}"/>
    <cellStyle name="Calculation 3 9" xfId="2328" xr:uid="{49B35214-0FF4-41E8-9356-791407CD7D7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3" xfId="2233" xr:uid="{187D3DD0-3E52-45D9-B7F5-C22FC522A075}"/>
    <cellStyle name="Input 3 2 4" xfId="2311" xr:uid="{E282BDC9-A828-486E-82A7-34F950A94EF3}"/>
    <cellStyle name="Input 3 2 5" xfId="2335" xr:uid="{459114C3-F418-4B93-BA9F-59FF3DA1FA9D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3" xfId="2240" xr:uid="{ED678127-380D-45BF-901A-BFE3F1997E98}"/>
    <cellStyle name="Input 3 3 4" xfId="2326" xr:uid="{C6DE6B4F-6B16-44D1-9E65-06E60F0F8FA1}"/>
    <cellStyle name="Input 3 3 5" xfId="2342" xr:uid="{7239939B-9CCE-4DF2-96B1-8AE87FF6238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3" xfId="2246" xr:uid="{F215E345-8121-411B-99BD-C2E4E3FC8971}"/>
    <cellStyle name="Input 3 4 4" xfId="2304" xr:uid="{E8AD1C01-C766-432C-BD12-C23A77DE9357}"/>
    <cellStyle name="Input 3 4 5" xfId="2348" xr:uid="{37501148-FA89-4C2F-87A9-AC9EB41A370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3" xfId="2251" xr:uid="{9A0F1E33-F68C-4582-A51F-AF96D9188E9C}"/>
    <cellStyle name="Input 3 5 4" xfId="2300" xr:uid="{5969B13A-5AC6-4AFA-A1F2-C82B51902072}"/>
    <cellStyle name="Input 3 5 5" xfId="2353" xr:uid="{72623B51-518F-43D8-9964-AF83ECB23C80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3" xfId="2224" xr:uid="{0484AEB9-2146-4003-B608-9BC692807A7C}"/>
    <cellStyle name="Input 3 6 4" xfId="2322" xr:uid="{FC22743D-AEE5-4746-A4EC-EAE40B0FDEA7}"/>
    <cellStyle name="Input 3 6 5" xfId="2359" xr:uid="{45B2312E-6796-4179-B9C0-27F398E36A35}"/>
    <cellStyle name="Input 3 7" xfId="2188" xr:uid="{D4EEA760-CEE1-4CD0-925C-3F339E4CE58F}"/>
    <cellStyle name="Input 3 7 2" xfId="2256" xr:uid="{F3910700-BCAC-44A0-929F-E66EC2942AF9}"/>
    <cellStyle name="Input 3 8" xfId="2317" xr:uid="{C7F59560-B956-4BBE-BE0F-7B2888933FF4}"/>
    <cellStyle name="Input 3 9" xfId="2329" xr:uid="{964F0C3E-A878-4F2C-9CF1-D8823B90CE85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1" xfId="2330" xr:uid="{7494FC85-CD91-45E6-ACC3-96DA770C820C}"/>
    <cellStyle name="Note 3 2" xfId="2140" xr:uid="{79F3FE4A-84CD-430F-B575-07730530CEF5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3" xfId="2235" xr:uid="{E787FAEB-D2AC-4807-8DAE-F03E7C0DFD26}"/>
    <cellStyle name="Note 3 2 2 4" xfId="2312" xr:uid="{E7B05E15-47FE-4A00-ADEC-1729AB396FFD}"/>
    <cellStyle name="Note 3 2 2 5" xfId="2337" xr:uid="{D1321D74-B7BB-43B6-9E3A-5467B6B96E48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3" xfId="2238" xr:uid="{C5C3DD33-B024-496D-81E5-A207CE4C96AF}"/>
    <cellStyle name="Note 3 2 3 4" xfId="2310" xr:uid="{D9DFAA0D-3A67-493C-B807-636A8EABB7E2}"/>
    <cellStyle name="Note 3 2 3 5" xfId="2340" xr:uid="{F9792C22-5D6A-4E8C-AA47-F266AB022A9F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3" xfId="2244" xr:uid="{BD7C5277-19A8-448F-8254-7F9B6706818A}"/>
    <cellStyle name="Note 3 2 4 4" xfId="2325" xr:uid="{BBCB3FCE-63DE-41C3-8B8E-12A786066E42}"/>
    <cellStyle name="Note 3 2 4 5" xfId="2346" xr:uid="{4FEDAEF6-3AA4-4D12-AD85-1B94AE86DF12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3" xfId="2253" xr:uid="{7F63FE3C-0F20-430B-B4A8-FF011AD2FCAF}"/>
    <cellStyle name="Note 3 2 5 4" xfId="2296" xr:uid="{59F3E3CC-959E-4F24-88D1-0C3363481604}"/>
    <cellStyle name="Note 3 2 5 5" xfId="2355" xr:uid="{C33ED304-E4E0-4218-A31C-2DE75782C40C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3" xfId="2226" xr:uid="{D816BAF2-5E7E-4D5C-B033-A4E10BCB9D21}"/>
    <cellStyle name="Note 3 2 6 4" xfId="2294" xr:uid="{C9B13ECB-080C-4F13-829C-8B3297C15AA4}"/>
    <cellStyle name="Note 3 2 6 5" xfId="2361" xr:uid="{B3A14705-CD93-44BC-B077-99C87758EF05}"/>
    <cellStyle name="Note 3 2 7" xfId="2190" xr:uid="{A1C9B188-DD2D-452B-8BB2-710133696C64}"/>
    <cellStyle name="Note 3 2 7 2" xfId="2258" xr:uid="{C90F11B2-7360-462C-A89D-CACDB0C0B552}"/>
    <cellStyle name="Note 3 2 8" xfId="2315" xr:uid="{13B5ABCF-B1BF-4BA1-AC00-4B66BF214BA2}"/>
    <cellStyle name="Note 3 2 9" xfId="2331" xr:uid="{ED94B343-63F4-4B46-ABD0-11C38EB27C8C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3" xfId="2234" xr:uid="{13955CBE-3B2A-4BB3-88D2-E5622A9E5B9E}"/>
    <cellStyle name="Note 3 3 4" xfId="2313" xr:uid="{50F1AA62-0D52-4430-A62D-04096D3A6927}"/>
    <cellStyle name="Note 3 3 5" xfId="2336" xr:uid="{98DE6989-3876-4B18-986C-5B3C0EB932F7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3" xfId="2239" xr:uid="{20A80F7E-F8E7-4ECD-B5C5-D02873BF8793}"/>
    <cellStyle name="Note 3 4 4" xfId="2309" xr:uid="{CE0D96B8-819C-4B51-8772-BED9DBD51740}"/>
    <cellStyle name="Note 3 4 5" xfId="2341" xr:uid="{77CF1D11-3334-4F38-ABE5-9372BBB6846C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3" xfId="2245" xr:uid="{13AA143B-1E71-4F08-824C-0A8A49BE3243}"/>
    <cellStyle name="Note 3 5 4" xfId="2302" xr:uid="{8E44EE63-8D0E-4794-AFF3-0D5419798BE0}"/>
    <cellStyle name="Note 3 5 5" xfId="2347" xr:uid="{7C9A6C0C-80E3-46F7-BA95-78BFDC7B95BC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3" xfId="2252" xr:uid="{70EF84C1-8958-4ABA-B689-2D58BB96884B}"/>
    <cellStyle name="Note 3 6 4" xfId="2323" xr:uid="{F8B066C7-6627-41BF-B19B-24E2406D8632}"/>
    <cellStyle name="Note 3 6 5" xfId="2354" xr:uid="{AF9478F9-4982-4B60-9288-A8C4B99857E2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3" xfId="2225" xr:uid="{45B0AAC4-1CD2-47B3-BCA8-A2F4480C580B}"/>
    <cellStyle name="Note 3 7 4" xfId="2292" xr:uid="{8112664B-A6DC-4654-A1A5-743711322247}"/>
    <cellStyle name="Note 3 7 5" xfId="2360" xr:uid="{71832011-2B30-4A3A-90E5-E2A19C0BC112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3" xfId="2231" xr:uid="{15952D99-0747-43C7-942C-E4391AA2E866}"/>
    <cellStyle name="Note 3 9" xfId="2189" xr:uid="{4CB299A0-A7F0-49D5-BDA2-0CD867484F22}"/>
    <cellStyle name="Note 3 9 2" xfId="2257" xr:uid="{0F680358-6B14-476F-8EDD-74378A532ED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3" xfId="2236" xr:uid="{65CBBB5C-8DD6-438F-9D7C-B1E7B91864C2}"/>
    <cellStyle name="Output 3 2 4" xfId="2327" xr:uid="{524322C4-E125-4888-AA59-480A78C5C5FC}"/>
    <cellStyle name="Output 3 2 5" xfId="2338" xr:uid="{D7E22B81-9C65-41D2-A85A-727102CBBFF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3" xfId="2242" xr:uid="{B3C28C9A-8A8D-429A-AB9E-E9454C386CD2}"/>
    <cellStyle name="Output 3 3 4" xfId="2307" xr:uid="{32DE90F5-5BD2-4868-9649-5528FE048CF1}"/>
    <cellStyle name="Output 3 3 5" xfId="2344" xr:uid="{63023D7C-94A0-4AF6-B6F7-79DA8E9A1B79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3" xfId="2248" xr:uid="{25712A92-50CD-4F4C-901F-3E7AAB44D1C0}"/>
    <cellStyle name="Output 3 4 4" xfId="2324" xr:uid="{CC969926-2ADB-4D03-8BE6-D8D2E1886ED2}"/>
    <cellStyle name="Output 3 4 5" xfId="2350" xr:uid="{FC65BD6F-2602-4F90-9D78-A8D8A6F9875D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3" xfId="2254" xr:uid="{307D8D64-2B2F-4E9F-94AD-42AB18963A11}"/>
    <cellStyle name="Output 3 5 4" xfId="2298" xr:uid="{25A25C98-AC05-466A-AAE9-80E6BC2217FF}"/>
    <cellStyle name="Output 3 5 5" xfId="2356" xr:uid="{22EEEAEF-6DBF-4415-8F3C-C5C73423D997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3" xfId="2227" xr:uid="{0FB1D7D1-6536-4F52-B646-B615BE59618E}"/>
    <cellStyle name="Output 3 6 4" xfId="2293" xr:uid="{0C19B76A-4ED4-438A-AD6D-1A16AEEE5F13}"/>
    <cellStyle name="Output 3 6 5" xfId="2362" xr:uid="{011C9A7C-FCCF-416B-B529-DC3DA8951B54}"/>
    <cellStyle name="Output 3 7" xfId="2191" xr:uid="{1B17A241-FD42-4DA7-9F7E-A0E4FF0B0BBE}"/>
    <cellStyle name="Output 3 7 2" xfId="2259" xr:uid="{2EC7948F-9D57-44A9-98C7-443634971401}"/>
    <cellStyle name="Output 3 8" xfId="2314" xr:uid="{BE2ED190-3EF3-4D9B-8BFA-77E3AA482FDD}"/>
    <cellStyle name="Output 3 9" xfId="2332" xr:uid="{7D50A994-D8B6-43CB-847D-AB0696D8863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3" xfId="2237" xr:uid="{3D48E255-1F69-4920-A2C4-9A1C68AB2238}"/>
    <cellStyle name="Total 3 2 4" xfId="2308" xr:uid="{4FD4593C-BE52-4715-8A32-703B94A44240}"/>
    <cellStyle name="Total 3 2 5" xfId="2339" xr:uid="{649CE8B3-6A62-4731-AA77-D4F5D4C1A17D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3" xfId="2243" xr:uid="{156B7DB9-3083-4022-8E11-4B0B9B5765EF}"/>
    <cellStyle name="Total 3 3 4" xfId="2306" xr:uid="{5A889A24-4246-4625-BC05-87EFBDEE0191}"/>
    <cellStyle name="Total 3 3 5" xfId="2345" xr:uid="{F8BECED4-A0AA-4370-99F5-6363A0437C60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3" xfId="2249" xr:uid="{A635E67D-D20B-4F4D-A3AF-321445C43C1F}"/>
    <cellStyle name="Total 3 4 4" xfId="2299" xr:uid="{C83207A4-42F2-4306-B834-925E34F3B6C0}"/>
    <cellStyle name="Total 3 4 5" xfId="2351" xr:uid="{4CC7AC9C-0312-4360-9EF4-53EB5D2FA290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3" xfId="2255" xr:uid="{DF8D576B-0628-421E-8E0A-D68492D56A9C}"/>
    <cellStyle name="Total 3 5 4" xfId="2297" xr:uid="{2FBE0AA7-BBDE-4815-88D5-5043BC10D8FD}"/>
    <cellStyle name="Total 3 5 5" xfId="2357" xr:uid="{F083626D-85CF-4E92-850A-B8FEAF26F9E1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3" xfId="2228" xr:uid="{E2D2FED1-E4EF-45A0-B3AE-61ACE9DE1853}"/>
    <cellStyle name="Total 3 6 4" xfId="2320" xr:uid="{D4F4D587-F89F-44E4-9461-DF2CB5CABB5E}"/>
    <cellStyle name="Total 3 6 5" xfId="2363" xr:uid="{93CD6FCF-1515-4593-A3A9-66AE5A84DB09}"/>
    <cellStyle name="Total 3 7" xfId="2192" xr:uid="{6FB9DBB2-C8C6-440B-A05F-E978976490BE}"/>
    <cellStyle name="Total 3 7 2" xfId="2260" xr:uid="{1C35A301-E747-44D2-B663-316BBE69D8FB}"/>
    <cellStyle name="Total 3 8" xfId="2321" xr:uid="{6DD90D06-18CD-486B-8B35-AC7E20DCA128}"/>
    <cellStyle name="Total 3 9" xfId="2333" xr:uid="{823F160E-2939-496F-B7AE-43F6293E8ECD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314326</xdr:colOff>
      <xdr:row>16</xdr:row>
      <xdr:rowOff>47625</xdr:rowOff>
    </xdr:from>
    <xdr:to>
      <xdr:col>7</xdr:col>
      <xdr:colOff>400051</xdr:colOff>
      <xdr:row>24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FC5555-21E1-48F5-A0FE-217B400AA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6" y="5191125"/>
          <a:ext cx="6477000" cy="3152775"/>
        </a:xfrm>
        <a:prstGeom prst="rect">
          <a:avLst/>
        </a:prstGeom>
      </xdr:spPr>
    </xdr:pic>
    <xdr:clientData/>
  </xdr:twoCellAnchor>
  <xdr:twoCellAnchor editAs="oneCell">
    <xdr:from>
      <xdr:col>7</xdr:col>
      <xdr:colOff>419100</xdr:colOff>
      <xdr:row>16</xdr:row>
      <xdr:rowOff>47625</xdr:rowOff>
    </xdr:from>
    <xdr:to>
      <xdr:col>14</xdr:col>
      <xdr:colOff>0</xdr:colOff>
      <xdr:row>23</xdr:row>
      <xdr:rowOff>533400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20649D7-F175-4B8F-AC38-CE05FE1B6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0375" y="5191125"/>
          <a:ext cx="5514975" cy="314325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28574</xdr:colOff>
      <xdr:row>7</xdr:row>
      <xdr:rowOff>0</xdr:rowOff>
    </xdr:from>
    <xdr:to>
      <xdr:col>14</xdr:col>
      <xdr:colOff>9524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84B8095-19AD-4334-996E-9E4EAFFAD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0149" y="2314575"/>
          <a:ext cx="3514725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542926</xdr:colOff>
      <xdr:row>0</xdr:row>
      <xdr:rowOff>0</xdr:rowOff>
    </xdr:from>
    <xdr:to>
      <xdr:col>13</xdr:col>
      <xdr:colOff>1476376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6" y="0"/>
          <a:ext cx="933450" cy="9577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17318</xdr:colOff>
      <xdr:row>29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D370FF-1DC5-4827-91B9-E2BEC784E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75068" cy="251113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B7A151-0158-424B-9B32-F952D0EE3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26181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1252904</xdr:colOff>
      <xdr:row>0</xdr:row>
      <xdr:rowOff>36636</xdr:rowOff>
    </xdr:from>
    <xdr:to>
      <xdr:col>13</xdr:col>
      <xdr:colOff>1535761</xdr:colOff>
      <xdr:row>1</xdr:row>
      <xdr:rowOff>100171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9596" y="36636"/>
          <a:ext cx="282857" cy="290670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59</xdr:row>
      <xdr:rowOff>8548</xdr:rowOff>
    </xdr:from>
    <xdr:to>
      <xdr:col>13</xdr:col>
      <xdr:colOff>1514888</xdr:colOff>
      <xdr:row>59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1282212</xdr:colOff>
      <xdr:row>49</xdr:row>
      <xdr:rowOff>14656</xdr:rowOff>
    </xdr:from>
    <xdr:to>
      <xdr:col>13</xdr:col>
      <xdr:colOff>1524048</xdr:colOff>
      <xdr:row>49</xdr:row>
      <xdr:rowOff>373556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58904" y="8455271"/>
          <a:ext cx="241836" cy="358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752475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E1FF423-1E81-4EF5-89B0-2BECE78AC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3050" y="0"/>
          <a:ext cx="17049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N6" sqref="N6"/>
    </sheetView>
  </sheetViews>
  <sheetFormatPr defaultColWidth="9" defaultRowHeight="21"/>
  <cols>
    <col min="1" max="1" width="4.85546875" style="45" customWidth="1"/>
    <col min="2" max="2" width="28.42578125" style="24" customWidth="1"/>
    <col min="3" max="3" width="10.140625" style="24" customWidth="1"/>
    <col min="4" max="4" width="11.85546875" style="24" customWidth="1"/>
    <col min="5" max="5" width="12.85546875" style="24" customWidth="1"/>
    <col min="6" max="6" width="5.85546875" style="24" customWidth="1"/>
    <col min="7" max="7" width="21.85546875" style="24" customWidth="1"/>
    <col min="8" max="8" width="10.140625" style="24" customWidth="1"/>
    <col min="9" max="9" width="13.28515625" style="24" customWidth="1"/>
    <col min="10" max="10" width="12.5703125" style="24" customWidth="1"/>
    <col min="11" max="11" width="3" style="24" customWidth="1"/>
    <col min="12" max="12" width="3.5703125" style="24" customWidth="1"/>
    <col min="13" max="13" width="9" style="24" customWidth="1"/>
    <col min="14" max="14" width="37.42578125" style="24" customWidth="1"/>
    <col min="15" max="16384" width="9" style="24"/>
  </cols>
  <sheetData>
    <row r="1" spans="2:16" ht="24.95" customHeight="1">
      <c r="B1" s="199" t="s">
        <v>0</v>
      </c>
      <c r="C1" s="200"/>
      <c r="D1" s="201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2:16" ht="24.95" customHeight="1">
      <c r="B2" s="202" t="s">
        <v>309</v>
      </c>
      <c r="C2" s="203"/>
      <c r="D2" s="204"/>
      <c r="E2" s="205"/>
      <c r="F2" s="206"/>
      <c r="G2" s="206"/>
      <c r="H2" s="206"/>
      <c r="I2" s="206"/>
      <c r="J2" s="206"/>
      <c r="K2" s="207"/>
      <c r="L2" s="46"/>
      <c r="M2" s="46"/>
      <c r="N2" s="46"/>
    </row>
    <row r="3" spans="2:16" ht="24.95" customHeight="1">
      <c r="B3" s="46"/>
      <c r="C3" s="46"/>
      <c r="D3" s="47"/>
      <c r="E3" s="47"/>
      <c r="F3" s="46"/>
      <c r="G3" s="47"/>
      <c r="H3" s="47"/>
      <c r="I3" s="47"/>
      <c r="J3" s="47"/>
      <c r="K3" s="46"/>
      <c r="L3" s="47"/>
      <c r="M3" s="47"/>
      <c r="N3" s="47"/>
    </row>
    <row r="4" spans="2:16" ht="33.75" customHeight="1">
      <c r="B4" s="208" t="s">
        <v>308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10"/>
    </row>
    <row r="5" spans="2:16" ht="24.95" customHeight="1">
      <c r="B5" s="48"/>
      <c r="C5" s="48"/>
      <c r="D5" s="49"/>
      <c r="E5" s="49"/>
      <c r="F5" s="48"/>
      <c r="G5" s="49"/>
      <c r="H5" s="49"/>
      <c r="I5" s="49"/>
      <c r="J5" s="49"/>
      <c r="K5" s="48"/>
      <c r="L5" s="49"/>
      <c r="M5" s="49"/>
      <c r="N5" s="49"/>
    </row>
    <row r="6" spans="2:16" ht="24.95" customHeight="1">
      <c r="B6" s="211" t="s">
        <v>81</v>
      </c>
      <c r="C6" s="212"/>
      <c r="D6" s="213">
        <f>'Bullient '!M79+'Bullient '!M59+'Bullient '!M49+OTC!H13</f>
        <v>1450748010</v>
      </c>
      <c r="E6" s="214"/>
      <c r="F6" s="50"/>
      <c r="G6" s="211" t="s">
        <v>82</v>
      </c>
      <c r="H6" s="212"/>
      <c r="I6" s="213">
        <f>'Bullient '!N79+'Bullient '!N59+'Bullient '!N49+OTC!I13</f>
        <v>1912953265.8300002</v>
      </c>
      <c r="J6" s="214"/>
      <c r="K6" s="51"/>
      <c r="L6" s="211" t="s">
        <v>8</v>
      </c>
      <c r="M6" s="212"/>
      <c r="N6" s="52">
        <f>'Bullient '!L79+'Bullient '!L59+'Bullient '!L49+OTC!G13</f>
        <v>1025</v>
      </c>
    </row>
    <row r="7" spans="2:16" ht="24.95" customHeight="1">
      <c r="B7" s="46"/>
      <c r="C7" s="46"/>
      <c r="D7" s="48"/>
      <c r="E7" s="53"/>
      <c r="F7" s="48"/>
      <c r="G7" s="48"/>
      <c r="H7" s="48"/>
      <c r="I7" s="48"/>
      <c r="J7" s="54"/>
      <c r="K7" s="193"/>
      <c r="L7" s="194"/>
      <c r="M7" s="195"/>
      <c r="N7" s="55"/>
    </row>
    <row r="8" spans="2:16" ht="24.95" customHeight="1">
      <c r="B8" s="196" t="s">
        <v>1</v>
      </c>
      <c r="C8" s="197"/>
      <c r="D8" s="198"/>
      <c r="E8" s="56">
        <v>972.31</v>
      </c>
      <c r="F8" s="57"/>
      <c r="G8" s="196" t="s">
        <v>5</v>
      </c>
      <c r="H8" s="197"/>
      <c r="I8" s="198"/>
      <c r="J8" s="56">
        <v>1141.0999999999999</v>
      </c>
      <c r="K8" s="192"/>
      <c r="L8" s="187"/>
      <c r="M8" s="188"/>
      <c r="N8" s="45"/>
    </row>
    <row r="9" spans="2:16" ht="24.95" customHeight="1">
      <c r="B9" s="196" t="s">
        <v>2</v>
      </c>
      <c r="C9" s="197"/>
      <c r="D9" s="198"/>
      <c r="E9" s="72">
        <v>967.34</v>
      </c>
      <c r="F9" s="58"/>
      <c r="G9" s="196" t="s">
        <v>6</v>
      </c>
      <c r="H9" s="197"/>
      <c r="I9" s="198"/>
      <c r="J9" s="56">
        <v>1134.49</v>
      </c>
      <c r="K9" s="192"/>
      <c r="L9" s="187"/>
      <c r="M9" s="188"/>
      <c r="N9" s="45"/>
      <c r="P9" s="59"/>
    </row>
    <row r="10" spans="2:16" ht="24.95" customHeight="1">
      <c r="B10" s="189" t="s">
        <v>3</v>
      </c>
      <c r="C10" s="190"/>
      <c r="D10" s="191"/>
      <c r="E10" s="135">
        <f>((E8/E9)-1)*100</f>
        <v>0.51378005665019266</v>
      </c>
      <c r="F10" s="58"/>
      <c r="G10" s="189" t="s">
        <v>3</v>
      </c>
      <c r="H10" s="190"/>
      <c r="I10" s="191"/>
      <c r="J10" s="135">
        <f>((J8/J9)-1)*100</f>
        <v>0.58264065791675534</v>
      </c>
      <c r="K10" s="192"/>
      <c r="L10" s="187"/>
      <c r="M10" s="188"/>
      <c r="N10" s="45"/>
    </row>
    <row r="11" spans="2:16" ht="24.95" customHeight="1">
      <c r="B11" s="189" t="s">
        <v>4</v>
      </c>
      <c r="C11" s="190"/>
      <c r="D11" s="191"/>
      <c r="E11" s="135">
        <f>E8-E9</f>
        <v>4.9699999999999136</v>
      </c>
      <c r="F11" s="48"/>
      <c r="G11" s="189" t="s">
        <v>4</v>
      </c>
      <c r="H11" s="190"/>
      <c r="I11" s="191"/>
      <c r="J11" s="135">
        <f>J8-J9</f>
        <v>6.6099999999999</v>
      </c>
      <c r="K11" s="192"/>
      <c r="L11" s="187"/>
      <c r="M11" s="188"/>
      <c r="N11" s="45"/>
    </row>
    <row r="12" spans="2:16" ht="24.95" customHeight="1">
      <c r="B12" s="60"/>
      <c r="C12" s="61"/>
      <c r="D12" s="60"/>
      <c r="E12" s="183"/>
      <c r="F12" s="184"/>
      <c r="G12" s="185"/>
      <c r="H12" s="62"/>
      <c r="I12" s="62"/>
      <c r="J12" s="63"/>
      <c r="K12" s="186"/>
      <c r="L12" s="187"/>
      <c r="M12" s="188"/>
      <c r="N12" s="45"/>
    </row>
    <row r="13" spans="2:16" ht="24.95" customHeight="1">
      <c r="B13" s="64" t="s">
        <v>9</v>
      </c>
      <c r="C13" s="65">
        <v>104</v>
      </c>
      <c r="D13" s="67" t="s">
        <v>83</v>
      </c>
      <c r="E13" s="65">
        <v>11</v>
      </c>
      <c r="F13" s="48"/>
      <c r="G13" s="66" t="s">
        <v>88</v>
      </c>
      <c r="H13" s="65">
        <v>42</v>
      </c>
      <c r="I13" s="67" t="s">
        <v>83</v>
      </c>
      <c r="J13" s="65">
        <v>8</v>
      </c>
      <c r="K13" s="192"/>
      <c r="L13" s="187"/>
      <c r="M13" s="188"/>
      <c r="N13" s="45"/>
      <c r="O13" s="59"/>
      <c r="P13" s="59"/>
    </row>
    <row r="14" spans="2:16" ht="24.95" customHeight="1">
      <c r="B14" s="64" t="s">
        <v>87</v>
      </c>
      <c r="C14" s="65">
        <v>44</v>
      </c>
      <c r="D14" s="67" t="s">
        <v>83</v>
      </c>
      <c r="E14" s="65">
        <v>2</v>
      </c>
      <c r="F14" s="57"/>
      <c r="G14" s="217" t="s">
        <v>85</v>
      </c>
      <c r="H14" s="218"/>
      <c r="I14" s="219"/>
      <c r="J14" s="65">
        <v>12</v>
      </c>
      <c r="K14" s="192"/>
      <c r="L14" s="187"/>
      <c r="M14" s="188"/>
      <c r="N14" s="45"/>
      <c r="O14" s="59"/>
      <c r="P14" s="59"/>
    </row>
    <row r="15" spans="2:16" ht="24.95" customHeight="1">
      <c r="B15" s="189" t="s">
        <v>106</v>
      </c>
      <c r="C15" s="190" t="s">
        <v>10</v>
      </c>
      <c r="D15" s="191" t="s">
        <v>10</v>
      </c>
      <c r="E15" s="65">
        <v>7</v>
      </c>
      <c r="F15" s="48"/>
      <c r="G15" s="220" t="s">
        <v>86</v>
      </c>
      <c r="H15" s="221"/>
      <c r="I15" s="222"/>
      <c r="J15" s="65">
        <v>12</v>
      </c>
      <c r="K15" s="192"/>
      <c r="L15" s="187"/>
      <c r="M15" s="188"/>
      <c r="N15" s="53"/>
      <c r="O15" s="59"/>
      <c r="P15" s="59"/>
    </row>
    <row r="16" spans="2:16" ht="24.95" customHeight="1">
      <c r="B16" s="189" t="s">
        <v>84</v>
      </c>
      <c r="C16" s="190" t="s">
        <v>11</v>
      </c>
      <c r="D16" s="191" t="s">
        <v>11</v>
      </c>
      <c r="E16" s="68">
        <v>11</v>
      </c>
      <c r="F16" s="45"/>
      <c r="G16" s="71"/>
      <c r="H16" s="45"/>
      <c r="I16" s="45"/>
      <c r="J16" s="53"/>
      <c r="K16" s="53"/>
      <c r="L16" s="53"/>
      <c r="M16" s="53"/>
      <c r="N16" s="53"/>
      <c r="O16" s="59"/>
      <c r="P16" s="59"/>
    </row>
    <row r="17" spans="1:15" ht="24.95" customHeight="1">
      <c r="B17" s="45"/>
      <c r="C17" s="45"/>
      <c r="D17" s="45"/>
      <c r="E17" s="45"/>
      <c r="F17" s="45"/>
      <c r="G17" s="45"/>
      <c r="H17" s="53"/>
      <c r="I17" s="53"/>
      <c r="J17" s="53"/>
      <c r="K17" s="53"/>
      <c r="L17" s="53"/>
      <c r="M17" s="53"/>
      <c r="N17" s="53"/>
      <c r="O17" s="59"/>
    </row>
    <row r="18" spans="1:15" ht="24.95" customHeight="1"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59"/>
    </row>
    <row r="19" spans="1:15" ht="24.9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59"/>
    </row>
    <row r="20" spans="1:15" ht="24.9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</row>
    <row r="21" spans="1:15" ht="24.9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</row>
    <row r="22" spans="1:15" ht="42.75" customHeight="1"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5" ht="42.75" customHeight="1"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</row>
    <row r="24" spans="1:15" ht="42.75" customHeight="1"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pans="1:15" ht="28.5" customHeight="1">
      <c r="A25" s="215" t="s">
        <v>12</v>
      </c>
      <c r="B25" s="216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I9" sqref="I9:K9"/>
    </sheetView>
  </sheetViews>
  <sheetFormatPr defaultColWidth="9" defaultRowHeight="24.75" customHeight="1"/>
  <cols>
    <col min="1" max="1" width="4.5703125" style="24" customWidth="1"/>
    <col min="2" max="2" width="1.42578125" style="24" customWidth="1"/>
    <col min="3" max="3" width="29.85546875" style="41" customWidth="1"/>
    <col min="4" max="4" width="10.85546875" style="41" customWidth="1"/>
    <col min="5" max="5" width="13" style="41" customWidth="1"/>
    <col min="6" max="6" width="19.140625" style="41" customWidth="1"/>
    <col min="7" max="7" width="4" style="41" customWidth="1"/>
    <col min="8" max="8" width="8" style="41" customWidth="1"/>
    <col min="9" max="9" width="9.42578125" style="41" customWidth="1"/>
    <col min="10" max="10" width="10.42578125" style="41" customWidth="1"/>
    <col min="11" max="11" width="14.28515625" style="42" customWidth="1"/>
    <col min="12" max="12" width="10.42578125" style="43" customWidth="1"/>
    <col min="13" max="13" width="10" style="44" customWidth="1"/>
    <col min="14" max="14" width="22.28515625" style="44" customWidth="1"/>
    <col min="15" max="16384" width="9" style="24"/>
  </cols>
  <sheetData>
    <row r="1" spans="1:14" ht="24.75" customHeight="1">
      <c r="A1" s="77"/>
      <c r="B1" s="77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7"/>
      <c r="B2" s="77"/>
      <c r="C2" s="230" t="s">
        <v>79</v>
      </c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</row>
    <row r="3" spans="1:14" ht="24.75" customHeight="1">
      <c r="A3" s="77"/>
      <c r="B3" s="77"/>
      <c r="C3" s="232" t="s">
        <v>306</v>
      </c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</row>
    <row r="4" spans="1:14" ht="21">
      <c r="A4" s="77"/>
      <c r="B4" s="77"/>
      <c r="C4" s="233" t="s">
        <v>13</v>
      </c>
      <c r="D4" s="233"/>
      <c r="E4" s="233"/>
      <c r="F4" s="233"/>
      <c r="G4" s="25"/>
      <c r="H4" s="25"/>
      <c r="I4" s="233" t="s">
        <v>14</v>
      </c>
      <c r="J4" s="233"/>
      <c r="K4" s="233"/>
      <c r="L4" s="233"/>
      <c r="M4" s="233"/>
      <c r="N4" s="233"/>
    </row>
    <row r="5" spans="1:14" ht="31.5">
      <c r="A5" s="77"/>
      <c r="B5" s="77"/>
      <c r="C5" s="26" t="s">
        <v>15</v>
      </c>
      <c r="D5" s="27" t="s">
        <v>16</v>
      </c>
      <c r="E5" s="27" t="s">
        <v>17</v>
      </c>
      <c r="F5" s="28" t="s">
        <v>18</v>
      </c>
      <c r="G5" s="29"/>
      <c r="H5" s="30"/>
      <c r="I5" s="226" t="s">
        <v>15</v>
      </c>
      <c r="J5" s="227"/>
      <c r="K5" s="228"/>
      <c r="L5" s="31" t="s">
        <v>16</v>
      </c>
      <c r="M5" s="31" t="s">
        <v>17</v>
      </c>
      <c r="N5" s="28" t="s">
        <v>18</v>
      </c>
    </row>
    <row r="6" spans="1:14" s="33" customFormat="1" ht="17.100000000000001" customHeight="1">
      <c r="A6" s="77"/>
      <c r="B6" s="77"/>
      <c r="C6" s="76" t="s">
        <v>212</v>
      </c>
      <c r="D6" s="81">
        <v>0.35</v>
      </c>
      <c r="E6" s="118">
        <v>9.3800000000000008</v>
      </c>
      <c r="F6" s="82">
        <v>842576361</v>
      </c>
      <c r="G6" s="32"/>
      <c r="H6" s="32"/>
      <c r="I6" s="223" t="s">
        <v>152</v>
      </c>
      <c r="J6" s="224" t="s">
        <v>152</v>
      </c>
      <c r="K6" s="225" t="s">
        <v>152</v>
      </c>
      <c r="L6" s="81">
        <v>2</v>
      </c>
      <c r="M6" s="119">
        <v>-13.42</v>
      </c>
      <c r="N6" s="82">
        <v>3497000</v>
      </c>
    </row>
    <row r="7" spans="1:14" s="33" customFormat="1" ht="17.100000000000001" customHeight="1">
      <c r="A7" s="77"/>
      <c r="B7" s="78"/>
      <c r="C7" s="76" t="s">
        <v>214</v>
      </c>
      <c r="D7" s="81">
        <v>2.1</v>
      </c>
      <c r="E7" s="118">
        <v>5</v>
      </c>
      <c r="F7" s="82">
        <v>7892775</v>
      </c>
      <c r="G7" s="77"/>
      <c r="H7" s="32"/>
      <c r="I7" s="223" t="s">
        <v>111</v>
      </c>
      <c r="J7" s="224" t="s">
        <v>111</v>
      </c>
      <c r="K7" s="225" t="s">
        <v>111</v>
      </c>
      <c r="L7" s="81">
        <v>0.21</v>
      </c>
      <c r="M7" s="119">
        <v>-4.55</v>
      </c>
      <c r="N7" s="82">
        <v>5799615</v>
      </c>
    </row>
    <row r="8" spans="1:14" s="33" customFormat="1" ht="17.100000000000001" customHeight="1">
      <c r="A8" s="77"/>
      <c r="B8" s="78"/>
      <c r="C8" s="76" t="s">
        <v>239</v>
      </c>
      <c r="D8" s="81">
        <v>22</v>
      </c>
      <c r="E8" s="118">
        <v>4.76</v>
      </c>
      <c r="F8" s="82">
        <v>10145</v>
      </c>
      <c r="G8" s="77"/>
      <c r="H8" s="32"/>
      <c r="I8" s="223" t="s">
        <v>287</v>
      </c>
      <c r="J8" s="224" t="s">
        <v>287</v>
      </c>
      <c r="K8" s="225" t="s">
        <v>287</v>
      </c>
      <c r="L8" s="81">
        <v>0.22</v>
      </c>
      <c r="M8" s="119">
        <v>-4.3499999999999996</v>
      </c>
      <c r="N8" s="82">
        <v>5295000</v>
      </c>
    </row>
    <row r="9" spans="1:14" s="33" customFormat="1" ht="17.100000000000001" customHeight="1">
      <c r="A9" s="77"/>
      <c r="B9" s="77"/>
      <c r="C9" s="76" t="s">
        <v>127</v>
      </c>
      <c r="D9" s="81">
        <v>4.0999999999999996</v>
      </c>
      <c r="E9" s="118">
        <v>3.8</v>
      </c>
      <c r="F9" s="82">
        <v>78381446</v>
      </c>
      <c r="G9" s="77"/>
      <c r="H9" s="32"/>
      <c r="I9" s="223" t="s">
        <v>177</v>
      </c>
      <c r="J9" s="224" t="s">
        <v>177</v>
      </c>
      <c r="K9" s="225" t="s">
        <v>177</v>
      </c>
      <c r="L9" s="81">
        <v>0.44</v>
      </c>
      <c r="M9" s="119">
        <v>-4.3499999999999996</v>
      </c>
      <c r="N9" s="82">
        <v>472017</v>
      </c>
    </row>
    <row r="10" spans="1:14" s="33" customFormat="1" ht="17.100000000000001" customHeight="1">
      <c r="A10" s="77"/>
      <c r="B10" s="91"/>
      <c r="C10" s="76" t="s">
        <v>238</v>
      </c>
      <c r="D10" s="81">
        <v>0.74</v>
      </c>
      <c r="E10" s="118">
        <v>2.78</v>
      </c>
      <c r="F10" s="82">
        <v>4060000</v>
      </c>
      <c r="G10" s="77"/>
      <c r="H10" s="34"/>
      <c r="I10" s="223" t="s">
        <v>118</v>
      </c>
      <c r="J10" s="224" t="s">
        <v>118</v>
      </c>
      <c r="K10" s="225" t="s">
        <v>118</v>
      </c>
      <c r="L10" s="81">
        <v>1.85</v>
      </c>
      <c r="M10" s="119">
        <v>-2.63</v>
      </c>
      <c r="N10" s="82">
        <v>450000</v>
      </c>
    </row>
    <row r="11" spans="1:14" s="33" customFormat="1" ht="29.25" customHeight="1">
      <c r="A11" s="77"/>
      <c r="B11" s="77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</row>
    <row r="12" spans="1:14" s="33" customFormat="1" ht="22.5" customHeight="1">
      <c r="A12" s="77"/>
      <c r="B12" s="77"/>
      <c r="C12" s="230" t="s">
        <v>80</v>
      </c>
      <c r="D12" s="230"/>
      <c r="E12" s="230"/>
      <c r="F12" s="230"/>
      <c r="G12" s="230"/>
      <c r="H12" s="230"/>
      <c r="I12" s="230"/>
      <c r="J12" s="230"/>
      <c r="K12" s="230"/>
      <c r="L12" s="230"/>
      <c r="M12" s="230"/>
      <c r="N12" s="230"/>
    </row>
    <row r="13" spans="1:14" s="33" customFormat="1" ht="22.5" customHeight="1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</row>
    <row r="14" spans="1:14" ht="29.25" customHeight="1">
      <c r="A14" s="77"/>
      <c r="B14" s="77"/>
      <c r="C14" s="229" t="s">
        <v>18</v>
      </c>
      <c r="D14" s="229"/>
      <c r="E14" s="229"/>
      <c r="F14" s="229"/>
      <c r="G14" s="35"/>
      <c r="H14" s="36"/>
      <c r="I14" s="229" t="s">
        <v>7</v>
      </c>
      <c r="J14" s="229"/>
      <c r="K14" s="229"/>
      <c r="L14" s="229"/>
      <c r="M14" s="229"/>
      <c r="N14" s="229"/>
    </row>
    <row r="15" spans="1:14" ht="31.5">
      <c r="A15" s="77"/>
      <c r="B15" s="77"/>
      <c r="C15" s="26" t="s">
        <v>15</v>
      </c>
      <c r="D15" s="27" t="s">
        <v>16</v>
      </c>
      <c r="E15" s="27" t="s">
        <v>17</v>
      </c>
      <c r="F15" s="37" t="s">
        <v>18</v>
      </c>
      <c r="G15" s="38"/>
      <c r="H15" s="36"/>
      <c r="I15" s="226" t="s">
        <v>15</v>
      </c>
      <c r="J15" s="227" t="s">
        <v>19</v>
      </c>
      <c r="K15" s="228" t="s">
        <v>17</v>
      </c>
      <c r="L15" s="31" t="s">
        <v>16</v>
      </c>
      <c r="M15" s="31" t="s">
        <v>17</v>
      </c>
      <c r="N15" s="28" t="s">
        <v>7</v>
      </c>
    </row>
    <row r="16" spans="1:14" ht="17.100000000000001" customHeight="1">
      <c r="A16" s="77"/>
      <c r="B16" s="77"/>
      <c r="C16" s="76" t="s">
        <v>212</v>
      </c>
      <c r="D16" s="81">
        <v>0.35</v>
      </c>
      <c r="E16" s="80">
        <v>9.3800000000000008</v>
      </c>
      <c r="F16" s="82">
        <v>842576361</v>
      </c>
      <c r="G16" s="32"/>
      <c r="H16" s="39"/>
      <c r="I16" s="234" t="s">
        <v>112</v>
      </c>
      <c r="J16" s="224" t="s">
        <v>112</v>
      </c>
      <c r="K16" s="225" t="s">
        <v>112</v>
      </c>
      <c r="L16" s="81">
        <v>2.1</v>
      </c>
      <c r="M16" s="80">
        <v>1.45</v>
      </c>
      <c r="N16" s="82">
        <v>509609702.22000003</v>
      </c>
    </row>
    <row r="17" spans="1:14" ht="17.100000000000001" customHeight="1">
      <c r="A17" s="77"/>
      <c r="B17" s="77"/>
      <c r="C17" s="76" t="s">
        <v>112</v>
      </c>
      <c r="D17" s="81">
        <v>2.1</v>
      </c>
      <c r="E17" s="80">
        <v>1.45</v>
      </c>
      <c r="F17" s="82">
        <v>244052223</v>
      </c>
      <c r="G17" s="32"/>
      <c r="H17" s="39"/>
      <c r="I17" s="234" t="s">
        <v>127</v>
      </c>
      <c r="J17" s="224" t="s">
        <v>127</v>
      </c>
      <c r="K17" s="225" t="s">
        <v>127</v>
      </c>
      <c r="L17" s="81">
        <v>4.0999999999999996</v>
      </c>
      <c r="M17" s="80">
        <v>3.8</v>
      </c>
      <c r="N17" s="82">
        <v>318746770.62</v>
      </c>
    </row>
    <row r="18" spans="1:14" ht="17.100000000000001" customHeight="1">
      <c r="A18" s="77"/>
      <c r="B18" s="77"/>
      <c r="C18" s="76" t="s">
        <v>127</v>
      </c>
      <c r="D18" s="81">
        <v>4.0999999999999996</v>
      </c>
      <c r="E18" s="80">
        <v>3.8</v>
      </c>
      <c r="F18" s="82">
        <v>78381446</v>
      </c>
      <c r="G18" s="32"/>
      <c r="H18" s="39"/>
      <c r="I18" s="234" t="s">
        <v>212</v>
      </c>
      <c r="J18" s="224" t="s">
        <v>212</v>
      </c>
      <c r="K18" s="225" t="s">
        <v>212</v>
      </c>
      <c r="L18" s="81">
        <v>0.35</v>
      </c>
      <c r="M18" s="80">
        <v>9.3800000000000008</v>
      </c>
      <c r="N18" s="82">
        <v>277069276.85000002</v>
      </c>
    </row>
    <row r="19" spans="1:14" ht="17.100000000000001" customHeight="1">
      <c r="A19" s="77"/>
      <c r="B19" s="77"/>
      <c r="C19" s="76" t="s">
        <v>289</v>
      </c>
      <c r="D19" s="81">
        <v>0.08</v>
      </c>
      <c r="E19" s="80">
        <v>0</v>
      </c>
      <c r="F19" s="82">
        <v>54584896</v>
      </c>
      <c r="G19" s="32"/>
      <c r="H19" s="39"/>
      <c r="I19" s="234" t="s">
        <v>208</v>
      </c>
      <c r="J19" s="224" t="s">
        <v>208</v>
      </c>
      <c r="K19" s="225" t="s">
        <v>208</v>
      </c>
      <c r="L19" s="81">
        <v>12.3</v>
      </c>
      <c r="M19" s="80">
        <v>0.08</v>
      </c>
      <c r="N19" s="82">
        <v>213434075.88999999</v>
      </c>
    </row>
    <row r="20" spans="1:14" ht="16.5" customHeight="1">
      <c r="A20" s="77"/>
      <c r="B20" s="77"/>
      <c r="C20" s="76" t="s">
        <v>241</v>
      </c>
      <c r="D20" s="81">
        <v>2.6</v>
      </c>
      <c r="E20" s="80">
        <v>2.36</v>
      </c>
      <c r="F20" s="82">
        <v>53352354</v>
      </c>
      <c r="G20" s="40"/>
      <c r="H20" s="40"/>
      <c r="I20" s="234" t="s">
        <v>195</v>
      </c>
      <c r="J20" s="224" t="s">
        <v>195</v>
      </c>
      <c r="K20" s="225" t="s">
        <v>195</v>
      </c>
      <c r="L20" s="81">
        <v>3.69</v>
      </c>
      <c r="M20" s="80">
        <v>0</v>
      </c>
      <c r="N20" s="82">
        <v>137921035.00999999</v>
      </c>
    </row>
    <row r="21" spans="1:14" s="77" customFormat="1" ht="24.75" customHeight="1"/>
    <row r="22" spans="1:14" ht="24.75" customHeight="1">
      <c r="A22" s="77"/>
      <c r="B22" s="77"/>
      <c r="G22" s="77"/>
      <c r="H22" s="77"/>
      <c r="K22" s="41"/>
      <c r="L22" s="41"/>
      <c r="M22" s="41"/>
      <c r="N22" s="41"/>
    </row>
    <row r="23" spans="1:14" ht="24.75" customHeight="1">
      <c r="A23" s="77"/>
      <c r="B23" s="77"/>
      <c r="G23" s="77"/>
      <c r="H23" s="77"/>
      <c r="K23" s="41"/>
      <c r="L23" s="41"/>
      <c r="M23" s="41"/>
      <c r="N23" s="41"/>
    </row>
    <row r="24" spans="1:14" ht="24.75" customHeight="1">
      <c r="A24" s="77"/>
      <c r="B24" s="77"/>
      <c r="G24" s="77"/>
      <c r="H24" s="77"/>
      <c r="K24" s="41"/>
      <c r="L24" s="41"/>
      <c r="M24" s="41"/>
      <c r="N24" s="41"/>
    </row>
    <row r="25" spans="1:14" ht="24.75" customHeight="1">
      <c r="A25" s="77"/>
      <c r="B25" s="77"/>
      <c r="G25" s="77"/>
      <c r="H25" s="77"/>
      <c r="K25" s="41"/>
      <c r="L25" s="41"/>
      <c r="M25" s="41"/>
      <c r="N25" s="41"/>
    </row>
    <row r="26" spans="1:14" ht="24.75" customHeight="1">
      <c r="A26" s="77"/>
      <c r="B26" s="77"/>
      <c r="G26" s="77"/>
      <c r="H26" s="77"/>
      <c r="K26" s="41"/>
      <c r="L26" s="41"/>
      <c r="M26" s="41"/>
      <c r="N26" s="41"/>
    </row>
    <row r="27" spans="1:14" ht="24.75" customHeight="1">
      <c r="A27" s="77"/>
      <c r="B27" s="77"/>
      <c r="G27" s="77"/>
      <c r="H27" s="77"/>
      <c r="K27" s="41"/>
      <c r="L27" s="41"/>
      <c r="M27" s="41"/>
      <c r="N27" s="41"/>
    </row>
    <row r="28" spans="1:14" ht="24.75" customHeight="1">
      <c r="A28" s="77"/>
      <c r="B28" s="77"/>
      <c r="G28" s="77"/>
      <c r="H28" s="77"/>
      <c r="K28" s="41"/>
      <c r="L28" s="41"/>
      <c r="M28" s="41"/>
      <c r="N28" s="41"/>
    </row>
    <row r="29" spans="1:14" ht="24.75" customHeight="1">
      <c r="A29" s="77"/>
      <c r="B29" s="77"/>
      <c r="G29" s="77"/>
      <c r="H29" s="77"/>
      <c r="K29" s="41"/>
      <c r="L29" s="41"/>
      <c r="M29" s="41"/>
      <c r="N29" s="41"/>
    </row>
    <row r="30" spans="1:14" ht="24.75" customHeight="1">
      <c r="A30" s="77"/>
      <c r="B30" s="77"/>
      <c r="G30" s="77"/>
      <c r="H30" s="77"/>
      <c r="K30" s="41"/>
      <c r="L30" s="41"/>
      <c r="M30" s="41"/>
      <c r="N30" s="41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T84"/>
  <sheetViews>
    <sheetView tabSelected="1" topLeftCell="A40" zoomScale="130" zoomScaleNormal="130" workbookViewId="0">
      <selection activeCell="L72" sqref="L72"/>
    </sheetView>
  </sheetViews>
  <sheetFormatPr defaultColWidth="9" defaultRowHeight="17.25" customHeight="1"/>
  <cols>
    <col min="1" max="1" width="1.28515625" style="69" customWidth="1"/>
    <col min="2" max="2" width="28.85546875" style="101" customWidth="1"/>
    <col min="3" max="3" width="7.85546875" style="112" customWidth="1"/>
    <col min="4" max="4" width="9" style="101" customWidth="1"/>
    <col min="5" max="6" width="9.140625" style="101" customWidth="1"/>
    <col min="7" max="7" width="9.85546875" style="101" customWidth="1"/>
    <col min="8" max="8" width="9.7109375" style="101" customWidth="1"/>
    <col min="9" max="9" width="9.85546875" style="101" customWidth="1"/>
    <col min="10" max="10" width="9.85546875" style="113" customWidth="1"/>
    <col min="11" max="11" width="10" style="114" customWidth="1"/>
    <col min="12" max="12" width="9.7109375" style="115" customWidth="1"/>
    <col min="13" max="13" width="23.7109375" style="115" customWidth="1"/>
    <col min="14" max="14" width="23.42578125" style="116" customWidth="1"/>
    <col min="15" max="16384" width="9" style="101"/>
  </cols>
  <sheetData>
    <row r="1" spans="1:20" s="69" customFormat="1" ht="18" customHeight="1">
      <c r="A1" s="98"/>
      <c r="B1" s="245" t="s">
        <v>311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7"/>
      <c r="O1" s="101"/>
      <c r="P1" s="101"/>
      <c r="Q1" s="101"/>
      <c r="R1" s="101"/>
      <c r="S1" s="101"/>
      <c r="T1" s="101"/>
    </row>
    <row r="2" spans="1:20" s="69" customFormat="1" ht="40.5" customHeight="1">
      <c r="B2" s="107" t="s">
        <v>15</v>
      </c>
      <c r="C2" s="108" t="s">
        <v>20</v>
      </c>
      <c r="D2" s="108" t="s">
        <v>21</v>
      </c>
      <c r="E2" s="108" t="s">
        <v>22</v>
      </c>
      <c r="F2" s="108" t="s">
        <v>23</v>
      </c>
      <c r="G2" s="108" t="s">
        <v>24</v>
      </c>
      <c r="H2" s="108" t="s">
        <v>25</v>
      </c>
      <c r="I2" s="108" t="s">
        <v>19</v>
      </c>
      <c r="J2" s="108" t="s">
        <v>26</v>
      </c>
      <c r="K2" s="109" t="s">
        <v>27</v>
      </c>
      <c r="L2" s="110" t="s">
        <v>28</v>
      </c>
      <c r="M2" s="110" t="s">
        <v>18</v>
      </c>
      <c r="N2" s="111" t="s">
        <v>7</v>
      </c>
      <c r="O2" s="101"/>
      <c r="P2" s="101"/>
      <c r="Q2" s="101"/>
      <c r="R2" s="101"/>
      <c r="S2" s="101"/>
      <c r="T2" s="101"/>
    </row>
    <row r="3" spans="1:20" ht="12.95" customHeight="1">
      <c r="A3" s="101"/>
      <c r="B3" s="264" t="s">
        <v>29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6"/>
    </row>
    <row r="4" spans="1:20" ht="12.95" customHeight="1">
      <c r="A4" s="101"/>
      <c r="B4" s="76" t="s">
        <v>195</v>
      </c>
      <c r="C4" s="73" t="s">
        <v>194</v>
      </c>
      <c r="D4" s="75">
        <v>3.69</v>
      </c>
      <c r="E4" s="75">
        <v>3.7</v>
      </c>
      <c r="F4" s="75">
        <v>3.67</v>
      </c>
      <c r="G4" s="75">
        <v>3.69</v>
      </c>
      <c r="H4" s="75">
        <v>3.69</v>
      </c>
      <c r="I4" s="81">
        <v>3.69</v>
      </c>
      <c r="J4" s="81">
        <v>3.69</v>
      </c>
      <c r="K4" s="80">
        <v>0</v>
      </c>
      <c r="L4" s="106">
        <v>86</v>
      </c>
      <c r="M4" s="82">
        <v>37405936</v>
      </c>
      <c r="N4" s="82">
        <v>137921035.00999999</v>
      </c>
    </row>
    <row r="5" spans="1:20" ht="12.95" customHeight="1">
      <c r="A5" s="101"/>
      <c r="B5" s="76" t="s">
        <v>133</v>
      </c>
      <c r="C5" s="73" t="s">
        <v>134</v>
      </c>
      <c r="D5" s="75">
        <v>2.2000000000000002</v>
      </c>
      <c r="E5" s="75">
        <v>2.2000000000000002</v>
      </c>
      <c r="F5" s="75">
        <v>2.2000000000000002</v>
      </c>
      <c r="G5" s="75">
        <v>2.2000000000000002</v>
      </c>
      <c r="H5" s="75">
        <v>2.2000000000000002</v>
      </c>
      <c r="I5" s="81">
        <v>2.2000000000000002</v>
      </c>
      <c r="J5" s="81">
        <v>2.2000000000000002</v>
      </c>
      <c r="K5" s="80">
        <v>0</v>
      </c>
      <c r="L5" s="106">
        <v>1</v>
      </c>
      <c r="M5" s="82">
        <v>750000</v>
      </c>
      <c r="N5" s="82">
        <v>1650000</v>
      </c>
    </row>
    <row r="6" spans="1:20" ht="12.95" customHeight="1">
      <c r="A6" s="101"/>
      <c r="B6" s="76" t="s">
        <v>216</v>
      </c>
      <c r="C6" s="73" t="s">
        <v>217</v>
      </c>
      <c r="D6" s="75">
        <v>0.78</v>
      </c>
      <c r="E6" s="75">
        <v>0.78</v>
      </c>
      <c r="F6" s="75">
        <v>0.78</v>
      </c>
      <c r="G6" s="75">
        <v>0.78</v>
      </c>
      <c r="H6" s="75">
        <v>0.77</v>
      </c>
      <c r="I6" s="81">
        <v>0.78</v>
      </c>
      <c r="J6" s="81">
        <v>0.77</v>
      </c>
      <c r="K6" s="80">
        <v>1.3</v>
      </c>
      <c r="L6" s="106">
        <v>14</v>
      </c>
      <c r="M6" s="82">
        <v>24613216</v>
      </c>
      <c r="N6" s="82">
        <v>19198308.48</v>
      </c>
    </row>
    <row r="7" spans="1:20" ht="12.95" customHeight="1">
      <c r="A7" s="101"/>
      <c r="B7" s="76" t="s">
        <v>285</v>
      </c>
      <c r="C7" s="73" t="s">
        <v>286</v>
      </c>
      <c r="D7" s="75">
        <v>0.24</v>
      </c>
      <c r="E7" s="75">
        <v>0.24</v>
      </c>
      <c r="F7" s="75">
        <v>0.23</v>
      </c>
      <c r="G7" s="75">
        <v>0.23</v>
      </c>
      <c r="H7" s="75">
        <v>0.23</v>
      </c>
      <c r="I7" s="81">
        <v>0.23</v>
      </c>
      <c r="J7" s="81">
        <v>0.23</v>
      </c>
      <c r="K7" s="80">
        <v>0</v>
      </c>
      <c r="L7" s="106">
        <v>10</v>
      </c>
      <c r="M7" s="82">
        <v>15200000</v>
      </c>
      <c r="N7" s="82">
        <v>3498000</v>
      </c>
    </row>
    <row r="8" spans="1:20" ht="12.95" customHeight="1">
      <c r="A8" s="101"/>
      <c r="B8" s="76" t="s">
        <v>212</v>
      </c>
      <c r="C8" s="73" t="s">
        <v>213</v>
      </c>
      <c r="D8" s="75">
        <v>0.31</v>
      </c>
      <c r="E8" s="75">
        <v>0.35</v>
      </c>
      <c r="F8" s="75">
        <v>0.31</v>
      </c>
      <c r="G8" s="75">
        <v>0.33</v>
      </c>
      <c r="H8" s="75">
        <v>0.33</v>
      </c>
      <c r="I8" s="81">
        <v>0.35</v>
      </c>
      <c r="J8" s="81">
        <v>0.32</v>
      </c>
      <c r="K8" s="80">
        <v>9.3800000000000008</v>
      </c>
      <c r="L8" s="106">
        <v>119</v>
      </c>
      <c r="M8" s="82">
        <v>842576361</v>
      </c>
      <c r="N8" s="82">
        <v>277069276.85000002</v>
      </c>
    </row>
    <row r="9" spans="1:20" ht="12.95" customHeight="1">
      <c r="A9" s="101"/>
      <c r="B9" s="76" t="s">
        <v>111</v>
      </c>
      <c r="C9" s="73" t="s">
        <v>107</v>
      </c>
      <c r="D9" s="75">
        <v>0.22</v>
      </c>
      <c r="E9" s="75">
        <v>0.22</v>
      </c>
      <c r="F9" s="75">
        <v>0.21</v>
      </c>
      <c r="G9" s="75">
        <v>0.21</v>
      </c>
      <c r="H9" s="75">
        <v>0.22</v>
      </c>
      <c r="I9" s="81">
        <v>0.21</v>
      </c>
      <c r="J9" s="81">
        <v>0.22</v>
      </c>
      <c r="K9" s="80">
        <v>-4.55</v>
      </c>
      <c r="L9" s="106">
        <v>6</v>
      </c>
      <c r="M9" s="82">
        <v>5799615</v>
      </c>
      <c r="N9" s="82">
        <v>1225915.3</v>
      </c>
    </row>
    <row r="10" spans="1:20" ht="12.95" customHeight="1">
      <c r="A10" s="101"/>
      <c r="B10" s="76" t="s">
        <v>205</v>
      </c>
      <c r="C10" s="73" t="s">
        <v>204</v>
      </c>
      <c r="D10" s="75">
        <v>1.07</v>
      </c>
      <c r="E10" s="75">
        <v>1.07</v>
      </c>
      <c r="F10" s="75">
        <v>1.06</v>
      </c>
      <c r="G10" s="75">
        <v>1.06</v>
      </c>
      <c r="H10" s="75">
        <v>1.06</v>
      </c>
      <c r="I10" s="81">
        <v>1.06</v>
      </c>
      <c r="J10" s="81">
        <v>1.06</v>
      </c>
      <c r="K10" s="80">
        <v>0</v>
      </c>
      <c r="L10" s="106">
        <v>3</v>
      </c>
      <c r="M10" s="82">
        <v>350000</v>
      </c>
      <c r="N10" s="82">
        <v>371150</v>
      </c>
    </row>
    <row r="11" spans="1:20" ht="12.95" customHeight="1">
      <c r="A11" s="101"/>
      <c r="B11" s="76" t="s">
        <v>279</v>
      </c>
      <c r="C11" s="73" t="s">
        <v>280</v>
      </c>
      <c r="D11" s="75">
        <v>7.0000000000000007E-2</v>
      </c>
      <c r="E11" s="75">
        <v>7.0000000000000007E-2</v>
      </c>
      <c r="F11" s="75">
        <v>7.0000000000000007E-2</v>
      </c>
      <c r="G11" s="75">
        <v>7.0000000000000007E-2</v>
      </c>
      <c r="H11" s="75">
        <v>7.0000000000000007E-2</v>
      </c>
      <c r="I11" s="81">
        <v>7.0000000000000007E-2</v>
      </c>
      <c r="J11" s="81">
        <v>7.0000000000000007E-2</v>
      </c>
      <c r="K11" s="80">
        <v>0</v>
      </c>
      <c r="L11" s="106">
        <v>1</v>
      </c>
      <c r="M11" s="82">
        <v>1420051</v>
      </c>
      <c r="N11" s="82">
        <v>99403.57</v>
      </c>
    </row>
    <row r="12" spans="1:20" ht="12.95" customHeight="1">
      <c r="A12" s="101"/>
      <c r="B12" s="76" t="s">
        <v>120</v>
      </c>
      <c r="C12" s="73" t="s">
        <v>95</v>
      </c>
      <c r="D12" s="75">
        <v>0.16</v>
      </c>
      <c r="E12" s="75">
        <v>0.16</v>
      </c>
      <c r="F12" s="75">
        <v>0.16</v>
      </c>
      <c r="G12" s="75">
        <v>0.16</v>
      </c>
      <c r="H12" s="75">
        <v>0.16</v>
      </c>
      <c r="I12" s="81">
        <v>0.16</v>
      </c>
      <c r="J12" s="81">
        <v>0.16</v>
      </c>
      <c r="K12" s="80">
        <v>0</v>
      </c>
      <c r="L12" s="106">
        <v>1</v>
      </c>
      <c r="M12" s="82">
        <v>49401</v>
      </c>
      <c r="N12" s="82">
        <v>7904.16</v>
      </c>
    </row>
    <row r="13" spans="1:20" ht="12.95" customHeight="1">
      <c r="A13" s="101"/>
      <c r="B13" s="76" t="s">
        <v>112</v>
      </c>
      <c r="C13" s="73" t="s">
        <v>109</v>
      </c>
      <c r="D13" s="75">
        <v>2.0699999999999998</v>
      </c>
      <c r="E13" s="75">
        <v>2.1</v>
      </c>
      <c r="F13" s="75">
        <v>2.0699999999999998</v>
      </c>
      <c r="G13" s="75">
        <v>2.09</v>
      </c>
      <c r="H13" s="75">
        <v>2.06</v>
      </c>
      <c r="I13" s="81">
        <v>2.1</v>
      </c>
      <c r="J13" s="81">
        <v>2.0699999999999998</v>
      </c>
      <c r="K13" s="80">
        <v>1.45</v>
      </c>
      <c r="L13" s="106">
        <v>96</v>
      </c>
      <c r="M13" s="82">
        <v>244052223</v>
      </c>
      <c r="N13" s="82">
        <v>509609702.22000003</v>
      </c>
    </row>
    <row r="14" spans="1:20" ht="12.95" customHeight="1">
      <c r="A14" s="101"/>
      <c r="B14" s="76" t="s">
        <v>127</v>
      </c>
      <c r="C14" s="73" t="s">
        <v>128</v>
      </c>
      <c r="D14" s="75">
        <v>4</v>
      </c>
      <c r="E14" s="75">
        <v>4.2</v>
      </c>
      <c r="F14" s="75">
        <v>3.88</v>
      </c>
      <c r="G14" s="75">
        <v>4.07</v>
      </c>
      <c r="H14" s="75">
        <v>3.97</v>
      </c>
      <c r="I14" s="81">
        <v>4.0999999999999996</v>
      </c>
      <c r="J14" s="81">
        <v>3.95</v>
      </c>
      <c r="K14" s="80">
        <v>3.8</v>
      </c>
      <c r="L14" s="106">
        <v>160</v>
      </c>
      <c r="M14" s="82">
        <v>78381446</v>
      </c>
      <c r="N14" s="82">
        <v>318746770.62</v>
      </c>
    </row>
    <row r="15" spans="1:20" ht="12.95" customHeight="1">
      <c r="A15" s="101"/>
      <c r="B15" s="76" t="s">
        <v>256</v>
      </c>
      <c r="C15" s="73" t="s">
        <v>257</v>
      </c>
      <c r="D15" s="75">
        <v>0.8</v>
      </c>
      <c r="E15" s="75">
        <v>0.8</v>
      </c>
      <c r="F15" s="75">
        <v>0.8</v>
      </c>
      <c r="G15" s="75">
        <v>0.8</v>
      </c>
      <c r="H15" s="75">
        <v>0.74</v>
      </c>
      <c r="I15" s="81">
        <v>0.8</v>
      </c>
      <c r="J15" s="81">
        <v>0.8</v>
      </c>
      <c r="K15" s="80">
        <v>0</v>
      </c>
      <c r="L15" s="106">
        <v>2</v>
      </c>
      <c r="M15" s="82">
        <v>100000</v>
      </c>
      <c r="N15" s="82">
        <v>80000</v>
      </c>
    </row>
    <row r="16" spans="1:20" ht="12.95" customHeight="1">
      <c r="A16" s="101"/>
      <c r="B16" s="76" t="s">
        <v>175</v>
      </c>
      <c r="C16" s="73" t="s">
        <v>176</v>
      </c>
      <c r="D16" s="75">
        <v>0.05</v>
      </c>
      <c r="E16" s="75">
        <v>0.05</v>
      </c>
      <c r="F16" s="75">
        <v>0.05</v>
      </c>
      <c r="G16" s="75">
        <v>0.05</v>
      </c>
      <c r="H16" s="75">
        <v>0.05</v>
      </c>
      <c r="I16" s="81">
        <v>0.05</v>
      </c>
      <c r="J16" s="81">
        <v>0.05</v>
      </c>
      <c r="K16" s="80">
        <v>0</v>
      </c>
      <c r="L16" s="106">
        <v>14</v>
      </c>
      <c r="M16" s="82">
        <v>805228</v>
      </c>
      <c r="N16" s="82">
        <v>40261.4</v>
      </c>
    </row>
    <row r="17" spans="1:14" ht="12.95" customHeight="1">
      <c r="A17" s="101"/>
      <c r="B17" s="267" t="s">
        <v>123</v>
      </c>
      <c r="C17" s="268"/>
      <c r="D17" s="253"/>
      <c r="E17" s="254"/>
      <c r="F17" s="254"/>
      <c r="G17" s="254"/>
      <c r="H17" s="254"/>
      <c r="I17" s="254"/>
      <c r="J17" s="254"/>
      <c r="K17" s="255"/>
      <c r="L17" s="104">
        <f>SUM(L4:L16)</f>
        <v>513</v>
      </c>
      <c r="M17" s="104">
        <f>SUM(M4:M16)</f>
        <v>1251503477</v>
      </c>
      <c r="N17" s="105">
        <f>SUM(N4:N16)</f>
        <v>1269517727.6100001</v>
      </c>
    </row>
    <row r="18" spans="1:14" ht="12.95" customHeight="1">
      <c r="A18" s="101"/>
      <c r="B18" s="256" t="s">
        <v>30</v>
      </c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8"/>
    </row>
    <row r="19" spans="1:14" ht="12.95" customHeight="1">
      <c r="A19" s="101"/>
      <c r="B19" s="76" t="s">
        <v>208</v>
      </c>
      <c r="C19" s="73" t="s">
        <v>209</v>
      </c>
      <c r="D19" s="81">
        <v>12.3</v>
      </c>
      <c r="E19" s="81">
        <v>12.3</v>
      </c>
      <c r="F19" s="81">
        <v>12.24</v>
      </c>
      <c r="G19" s="81">
        <v>12.25</v>
      </c>
      <c r="H19" s="81">
        <v>12.29</v>
      </c>
      <c r="I19" s="81">
        <v>12.3</v>
      </c>
      <c r="J19" s="81">
        <v>12.29</v>
      </c>
      <c r="K19" s="102">
        <v>0.08</v>
      </c>
      <c r="L19" s="106">
        <v>113</v>
      </c>
      <c r="M19" s="82">
        <v>17421648</v>
      </c>
      <c r="N19" s="82">
        <v>213434075.88999999</v>
      </c>
    </row>
    <row r="20" spans="1:14" ht="12.95" customHeight="1">
      <c r="A20" s="101"/>
      <c r="B20" s="76" t="s">
        <v>302</v>
      </c>
      <c r="C20" s="73" t="s">
        <v>303</v>
      </c>
      <c r="D20" s="81">
        <v>2.6</v>
      </c>
      <c r="E20" s="81">
        <v>2.6</v>
      </c>
      <c r="F20" s="81">
        <v>2.6</v>
      </c>
      <c r="G20" s="81">
        <v>2.6</v>
      </c>
      <c r="H20" s="81">
        <v>2.6</v>
      </c>
      <c r="I20" s="81">
        <v>2.6</v>
      </c>
      <c r="J20" s="81">
        <v>2.6</v>
      </c>
      <c r="K20" s="102">
        <v>0</v>
      </c>
      <c r="L20" s="106">
        <v>5</v>
      </c>
      <c r="M20" s="82">
        <v>74282</v>
      </c>
      <c r="N20" s="82">
        <v>193133.2</v>
      </c>
    </row>
    <row r="21" spans="1:14" ht="12.95" customHeight="1">
      <c r="A21" s="101"/>
      <c r="B21" s="251" t="s">
        <v>218</v>
      </c>
      <c r="C21" s="252"/>
      <c r="D21" s="253"/>
      <c r="E21" s="254"/>
      <c r="F21" s="254"/>
      <c r="G21" s="254"/>
      <c r="H21" s="254"/>
      <c r="I21" s="254"/>
      <c r="J21" s="254"/>
      <c r="K21" s="255"/>
      <c r="L21" s="103">
        <f>SUM(L19:L20)</f>
        <v>118</v>
      </c>
      <c r="M21" s="104">
        <f>SUM(M19:M20)</f>
        <v>17495930</v>
      </c>
      <c r="N21" s="82">
        <f>SUM(N19:N20)</f>
        <v>213627209.08999997</v>
      </c>
    </row>
    <row r="22" spans="1:14" ht="12.95" customHeight="1">
      <c r="A22" s="101"/>
      <c r="B22" s="256" t="s">
        <v>141</v>
      </c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8"/>
    </row>
    <row r="23" spans="1:14" ht="12.95" customHeight="1">
      <c r="A23" s="101"/>
      <c r="B23" s="76" t="s">
        <v>246</v>
      </c>
      <c r="C23" s="73" t="s">
        <v>247</v>
      </c>
      <c r="D23" s="122">
        <v>1.1200000000000001</v>
      </c>
      <c r="E23" s="122">
        <v>1.1200000000000001</v>
      </c>
      <c r="F23" s="122">
        <v>1.1200000000000001</v>
      </c>
      <c r="G23" s="122">
        <v>1.1200000000000001</v>
      </c>
      <c r="H23" s="122">
        <v>1.1000000000000001</v>
      </c>
      <c r="I23" s="122">
        <v>1.1200000000000001</v>
      </c>
      <c r="J23" s="122">
        <v>1.1000000000000001</v>
      </c>
      <c r="K23" s="80">
        <v>1.82</v>
      </c>
      <c r="L23" s="127">
        <v>1</v>
      </c>
      <c r="M23" s="121">
        <v>100000</v>
      </c>
      <c r="N23" s="121">
        <v>112000</v>
      </c>
    </row>
    <row r="24" spans="1:14" ht="12.95" customHeight="1">
      <c r="A24" s="101"/>
      <c r="B24" s="251" t="s">
        <v>299</v>
      </c>
      <c r="C24" s="252"/>
      <c r="D24" s="253"/>
      <c r="E24" s="254"/>
      <c r="F24" s="254"/>
      <c r="G24" s="254"/>
      <c r="H24" s="254"/>
      <c r="I24" s="254"/>
      <c r="J24" s="254"/>
      <c r="K24" s="255"/>
      <c r="L24" s="79">
        <f>SUM(L23)</f>
        <v>1</v>
      </c>
      <c r="M24" s="79">
        <f>SUM(M23)</f>
        <v>100000</v>
      </c>
      <c r="N24" s="79">
        <f>SUM(N23)</f>
        <v>112000</v>
      </c>
    </row>
    <row r="25" spans="1:14" ht="12.95" customHeight="1">
      <c r="A25" s="101"/>
      <c r="B25" s="256" t="s">
        <v>113</v>
      </c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8"/>
    </row>
    <row r="26" spans="1:14" ht="12.95" customHeight="1">
      <c r="A26" s="101"/>
      <c r="B26" s="76" t="s">
        <v>96</v>
      </c>
      <c r="C26" s="73" t="s">
        <v>97</v>
      </c>
      <c r="D26" s="81">
        <v>4.2699999999999996</v>
      </c>
      <c r="E26" s="120">
        <v>4.2699999999999996</v>
      </c>
      <c r="F26" s="120">
        <v>4.2699999999999996</v>
      </c>
      <c r="G26" s="120">
        <v>4.2699999999999996</v>
      </c>
      <c r="H26" s="120">
        <v>4.13</v>
      </c>
      <c r="I26" s="120">
        <v>4.2699999999999996</v>
      </c>
      <c r="J26" s="120">
        <v>4.2699999999999996</v>
      </c>
      <c r="K26" s="80">
        <v>0</v>
      </c>
      <c r="L26" s="126">
        <v>1</v>
      </c>
      <c r="M26" s="105">
        <v>4655</v>
      </c>
      <c r="N26" s="105">
        <v>19876.849999999999</v>
      </c>
    </row>
    <row r="27" spans="1:14" ht="12.95" customHeight="1">
      <c r="A27" s="101"/>
      <c r="B27" s="76" t="s">
        <v>273</v>
      </c>
      <c r="C27" s="73" t="s">
        <v>274</v>
      </c>
      <c r="D27" s="81">
        <v>3.5</v>
      </c>
      <c r="E27" s="120">
        <v>3.5</v>
      </c>
      <c r="F27" s="120">
        <v>3.45</v>
      </c>
      <c r="G27" s="120">
        <v>3.49</v>
      </c>
      <c r="H27" s="120">
        <v>3.52</v>
      </c>
      <c r="I27" s="120">
        <v>3.45</v>
      </c>
      <c r="J27" s="120">
        <v>3.5</v>
      </c>
      <c r="K27" s="80">
        <v>-1.43</v>
      </c>
      <c r="L27" s="136">
        <v>19</v>
      </c>
      <c r="M27" s="105">
        <v>3502982</v>
      </c>
      <c r="N27" s="105">
        <v>12220502.800000001</v>
      </c>
    </row>
    <row r="28" spans="1:14" ht="12.95" customHeight="1">
      <c r="A28" s="101"/>
      <c r="B28" s="76" t="s">
        <v>243</v>
      </c>
      <c r="C28" s="73" t="s">
        <v>242</v>
      </c>
      <c r="D28" s="81">
        <v>0.91</v>
      </c>
      <c r="E28" s="120">
        <v>0.91</v>
      </c>
      <c r="F28" s="120">
        <v>0.91</v>
      </c>
      <c r="G28" s="120">
        <v>0.91</v>
      </c>
      <c r="H28" s="120">
        <v>0.91</v>
      </c>
      <c r="I28" s="120">
        <v>0.91</v>
      </c>
      <c r="J28" s="120">
        <v>0.91</v>
      </c>
      <c r="K28" s="80">
        <v>0</v>
      </c>
      <c r="L28" s="136">
        <v>2</v>
      </c>
      <c r="M28" s="105">
        <v>9734</v>
      </c>
      <c r="N28" s="105">
        <v>8857.94</v>
      </c>
    </row>
    <row r="29" spans="1:14" ht="12.95" customHeight="1">
      <c r="A29" s="101"/>
      <c r="B29" s="251" t="s">
        <v>124</v>
      </c>
      <c r="C29" s="252"/>
      <c r="D29" s="253"/>
      <c r="E29" s="254"/>
      <c r="F29" s="254"/>
      <c r="G29" s="254"/>
      <c r="H29" s="254"/>
      <c r="I29" s="254"/>
      <c r="J29" s="254"/>
      <c r="K29" s="255"/>
      <c r="L29" s="79">
        <f>SUM(L26:L28)</f>
        <v>22</v>
      </c>
      <c r="M29" s="79">
        <f>SUM(M26:M28)</f>
        <v>3517371</v>
      </c>
      <c r="N29" s="79">
        <f>SUM(N26:N28)</f>
        <v>12249237.59</v>
      </c>
    </row>
    <row r="30" spans="1:14" ht="12.95" customHeight="1">
      <c r="A30" s="101"/>
      <c r="B30" s="256" t="s">
        <v>114</v>
      </c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8"/>
    </row>
    <row r="31" spans="1:14" ht="12.95" customHeight="1">
      <c r="A31" s="101"/>
      <c r="B31" s="76" t="s">
        <v>232</v>
      </c>
      <c r="C31" s="73" t="s">
        <v>233</v>
      </c>
      <c r="D31" s="81">
        <v>4.68</v>
      </c>
      <c r="E31" s="81">
        <v>4.7</v>
      </c>
      <c r="F31" s="81">
        <v>4.67</v>
      </c>
      <c r="G31" s="81">
        <v>4.6900000000000004</v>
      </c>
      <c r="H31" s="81">
        <v>4.6900000000000004</v>
      </c>
      <c r="I31" s="81">
        <v>4.6900000000000004</v>
      </c>
      <c r="J31" s="81">
        <v>4.68</v>
      </c>
      <c r="K31" s="102">
        <v>0.21</v>
      </c>
      <c r="L31" s="106">
        <v>40</v>
      </c>
      <c r="M31" s="82">
        <v>11382354</v>
      </c>
      <c r="N31" s="82">
        <v>53346233.789999999</v>
      </c>
    </row>
    <row r="32" spans="1:14" ht="12.95" customHeight="1">
      <c r="A32" s="101"/>
      <c r="B32" s="76" t="s">
        <v>148</v>
      </c>
      <c r="C32" s="73" t="s">
        <v>149</v>
      </c>
      <c r="D32" s="81">
        <v>1.1499999999999999</v>
      </c>
      <c r="E32" s="81">
        <v>1.1499999999999999</v>
      </c>
      <c r="F32" s="81">
        <v>1.1499999999999999</v>
      </c>
      <c r="G32" s="81">
        <v>1.1499999999999999</v>
      </c>
      <c r="H32" s="81">
        <v>1.1599999999999999</v>
      </c>
      <c r="I32" s="81">
        <v>1.1499999999999999</v>
      </c>
      <c r="J32" s="81">
        <v>1.1499999999999999</v>
      </c>
      <c r="K32" s="102">
        <v>0</v>
      </c>
      <c r="L32" s="106">
        <v>6</v>
      </c>
      <c r="M32" s="82">
        <v>1750995</v>
      </c>
      <c r="N32" s="82">
        <v>2013644.25</v>
      </c>
    </row>
    <row r="33" spans="1:14" ht="12.95" customHeight="1">
      <c r="A33" s="101"/>
      <c r="B33" s="76" t="s">
        <v>297</v>
      </c>
      <c r="C33" s="73" t="s">
        <v>298</v>
      </c>
      <c r="D33" s="81">
        <v>2.83</v>
      </c>
      <c r="E33" s="81">
        <v>2.83</v>
      </c>
      <c r="F33" s="81">
        <v>2.83</v>
      </c>
      <c r="G33" s="81">
        <v>2.83</v>
      </c>
      <c r="H33" s="81">
        <v>2.83</v>
      </c>
      <c r="I33" s="81">
        <v>2.83</v>
      </c>
      <c r="J33" s="81">
        <v>2.83</v>
      </c>
      <c r="K33" s="102">
        <v>0</v>
      </c>
      <c r="L33" s="106">
        <v>1</v>
      </c>
      <c r="M33" s="82">
        <v>5268</v>
      </c>
      <c r="N33" s="82">
        <v>14908.44</v>
      </c>
    </row>
    <row r="34" spans="1:14" ht="12.95" customHeight="1">
      <c r="A34" s="101"/>
      <c r="B34" s="76" t="s">
        <v>144</v>
      </c>
      <c r="C34" s="73" t="s">
        <v>145</v>
      </c>
      <c r="D34" s="81">
        <v>4.4000000000000004</v>
      </c>
      <c r="E34" s="122">
        <v>4.4000000000000004</v>
      </c>
      <c r="F34" s="122">
        <v>4.4000000000000004</v>
      </c>
      <c r="G34" s="122">
        <v>4.4000000000000004</v>
      </c>
      <c r="H34" s="81">
        <v>4.5</v>
      </c>
      <c r="I34" s="122">
        <v>4.4000000000000004</v>
      </c>
      <c r="J34" s="122">
        <v>4.5</v>
      </c>
      <c r="K34" s="124">
        <v>-2.2200000000000002</v>
      </c>
      <c r="L34" s="140">
        <v>2</v>
      </c>
      <c r="M34" s="121">
        <v>15000</v>
      </c>
      <c r="N34" s="121">
        <v>66000</v>
      </c>
    </row>
    <row r="35" spans="1:14" ht="12.95" customHeight="1">
      <c r="A35" s="101"/>
      <c r="B35" s="76" t="s">
        <v>115</v>
      </c>
      <c r="C35" s="73" t="s">
        <v>108</v>
      </c>
      <c r="D35" s="81">
        <v>2.5499999999999998</v>
      </c>
      <c r="E35" s="81">
        <v>2.5499999999999998</v>
      </c>
      <c r="F35" s="81">
        <v>2.5499999999999998</v>
      </c>
      <c r="G35" s="81">
        <v>2.5499999999999998</v>
      </c>
      <c r="H35" s="81">
        <v>2.5499999999999998</v>
      </c>
      <c r="I35" s="81">
        <v>2.5499999999999998</v>
      </c>
      <c r="J35" s="81">
        <v>2.5499999999999998</v>
      </c>
      <c r="K35" s="102">
        <v>0</v>
      </c>
      <c r="L35" s="106">
        <v>6</v>
      </c>
      <c r="M35" s="82">
        <v>1500000</v>
      </c>
      <c r="N35" s="82">
        <v>3825000</v>
      </c>
    </row>
    <row r="36" spans="1:14" ht="12.95" customHeight="1">
      <c r="A36" s="101"/>
      <c r="B36" s="76" t="s">
        <v>241</v>
      </c>
      <c r="C36" s="73" t="s">
        <v>240</v>
      </c>
      <c r="D36" s="81">
        <v>2.54</v>
      </c>
      <c r="E36" s="81">
        <v>2.61</v>
      </c>
      <c r="F36" s="81">
        <v>2.5</v>
      </c>
      <c r="G36" s="81">
        <v>2.56</v>
      </c>
      <c r="H36" s="81">
        <v>2.54</v>
      </c>
      <c r="I36" s="81">
        <v>2.6</v>
      </c>
      <c r="J36" s="81">
        <v>2.54</v>
      </c>
      <c r="K36" s="102">
        <v>2.36</v>
      </c>
      <c r="L36" s="106">
        <v>116</v>
      </c>
      <c r="M36" s="82">
        <v>53352354</v>
      </c>
      <c r="N36" s="82">
        <v>136712565.06</v>
      </c>
    </row>
    <row r="37" spans="1:14" ht="12.95" customHeight="1">
      <c r="A37" s="101"/>
      <c r="B37" s="76" t="s">
        <v>214</v>
      </c>
      <c r="C37" s="73" t="s">
        <v>215</v>
      </c>
      <c r="D37" s="81">
        <v>2</v>
      </c>
      <c r="E37" s="122">
        <v>2.14</v>
      </c>
      <c r="F37" s="122">
        <v>2</v>
      </c>
      <c r="G37" s="122">
        <v>2.08</v>
      </c>
      <c r="H37" s="122">
        <v>2</v>
      </c>
      <c r="I37" s="122">
        <v>2.1</v>
      </c>
      <c r="J37" s="122">
        <v>2</v>
      </c>
      <c r="K37" s="124">
        <v>5</v>
      </c>
      <c r="L37" s="134">
        <v>8</v>
      </c>
      <c r="M37" s="121">
        <v>7892775</v>
      </c>
      <c r="N37" s="121">
        <v>16438444.25</v>
      </c>
    </row>
    <row r="38" spans="1:14" ht="12.95" customHeight="1">
      <c r="A38" s="101"/>
      <c r="B38" s="251" t="s">
        <v>125</v>
      </c>
      <c r="C38" s="252"/>
      <c r="D38" s="253"/>
      <c r="E38" s="254"/>
      <c r="F38" s="254"/>
      <c r="G38" s="254"/>
      <c r="H38" s="254"/>
      <c r="I38" s="254"/>
      <c r="J38" s="254"/>
      <c r="K38" s="255"/>
      <c r="L38" s="79">
        <f>SUM(L31:L37)</f>
        <v>179</v>
      </c>
      <c r="M38" s="79">
        <f>SUM(M31:M37)</f>
        <v>75898746</v>
      </c>
      <c r="N38" s="79">
        <f>SUM(N31:N37)</f>
        <v>212416795.78999999</v>
      </c>
    </row>
    <row r="39" spans="1:14" ht="12.95" customHeight="1">
      <c r="A39" s="101"/>
      <c r="B39" s="256" t="s">
        <v>31</v>
      </c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8"/>
    </row>
    <row r="40" spans="1:14" ht="12.95" customHeight="1">
      <c r="A40" s="101"/>
      <c r="B40" s="76" t="s">
        <v>275</v>
      </c>
      <c r="C40" s="73" t="s">
        <v>276</v>
      </c>
      <c r="D40" s="120">
        <v>11.4</v>
      </c>
      <c r="E40" s="120">
        <v>11.5</v>
      </c>
      <c r="F40" s="120">
        <v>11.25</v>
      </c>
      <c r="G40" s="120">
        <v>11.26</v>
      </c>
      <c r="H40" s="120">
        <v>11.45</v>
      </c>
      <c r="I40" s="120">
        <v>11.25</v>
      </c>
      <c r="J40" s="120">
        <v>11.4</v>
      </c>
      <c r="K40" s="80">
        <v>-1.32</v>
      </c>
      <c r="L40" s="134">
        <v>12</v>
      </c>
      <c r="M40" s="105">
        <v>4244491</v>
      </c>
      <c r="N40" s="105">
        <v>47771977.850000001</v>
      </c>
    </row>
    <row r="41" spans="1:14" ht="12.95" customHeight="1">
      <c r="A41" s="101"/>
      <c r="B41" s="76" t="s">
        <v>258</v>
      </c>
      <c r="C41" s="73" t="s">
        <v>259</v>
      </c>
      <c r="D41" s="120">
        <v>100</v>
      </c>
      <c r="E41" s="120">
        <v>100</v>
      </c>
      <c r="F41" s="120">
        <v>100</v>
      </c>
      <c r="G41" s="120">
        <v>100</v>
      </c>
      <c r="H41" s="120">
        <v>100</v>
      </c>
      <c r="I41" s="120">
        <v>100</v>
      </c>
      <c r="J41" s="120">
        <v>100</v>
      </c>
      <c r="K41" s="80">
        <v>0</v>
      </c>
      <c r="L41" s="136">
        <v>2</v>
      </c>
      <c r="M41" s="105">
        <v>401474</v>
      </c>
      <c r="N41" s="105">
        <v>40147400</v>
      </c>
    </row>
    <row r="42" spans="1:14" ht="12.95" customHeight="1">
      <c r="A42" s="101"/>
      <c r="B42" s="76" t="s">
        <v>187</v>
      </c>
      <c r="C42" s="73" t="s">
        <v>186</v>
      </c>
      <c r="D42" s="120">
        <v>9.25</v>
      </c>
      <c r="E42" s="120">
        <v>9.25</v>
      </c>
      <c r="F42" s="120">
        <v>9</v>
      </c>
      <c r="G42" s="120">
        <v>9.06</v>
      </c>
      <c r="H42" s="120">
        <v>9.16</v>
      </c>
      <c r="I42" s="120">
        <v>9.0500000000000007</v>
      </c>
      <c r="J42" s="120">
        <v>9.25</v>
      </c>
      <c r="K42" s="80">
        <v>-2.16</v>
      </c>
      <c r="L42" s="136">
        <v>59</v>
      </c>
      <c r="M42" s="105">
        <v>1203161</v>
      </c>
      <c r="N42" s="105">
        <v>10902770.369999999</v>
      </c>
    </row>
    <row r="43" spans="1:14" ht="12.95" customHeight="1">
      <c r="A43" s="101"/>
      <c r="B43" s="76" t="s">
        <v>201</v>
      </c>
      <c r="C43" s="73" t="s">
        <v>200</v>
      </c>
      <c r="D43" s="120">
        <v>36</v>
      </c>
      <c r="E43" s="120">
        <v>36</v>
      </c>
      <c r="F43" s="120">
        <v>36</v>
      </c>
      <c r="G43" s="120">
        <v>36</v>
      </c>
      <c r="H43" s="120">
        <v>36</v>
      </c>
      <c r="I43" s="120">
        <v>36</v>
      </c>
      <c r="J43" s="120">
        <v>36</v>
      </c>
      <c r="K43" s="80">
        <v>0</v>
      </c>
      <c r="L43" s="136">
        <v>1</v>
      </c>
      <c r="M43" s="105">
        <v>103</v>
      </c>
      <c r="N43" s="105">
        <v>3708</v>
      </c>
    </row>
    <row r="44" spans="1:14" ht="12.95" customHeight="1">
      <c r="A44" s="101"/>
      <c r="B44" s="76" t="s">
        <v>150</v>
      </c>
      <c r="C44" s="73" t="s">
        <v>151</v>
      </c>
      <c r="D44" s="120">
        <v>23</v>
      </c>
      <c r="E44" s="120">
        <v>23</v>
      </c>
      <c r="F44" s="120">
        <v>23</v>
      </c>
      <c r="G44" s="120">
        <v>23</v>
      </c>
      <c r="H44" s="120">
        <v>23</v>
      </c>
      <c r="I44" s="120">
        <v>23</v>
      </c>
      <c r="J44" s="120">
        <v>23</v>
      </c>
      <c r="K44" s="80">
        <v>0</v>
      </c>
      <c r="L44" s="136">
        <v>5</v>
      </c>
      <c r="M44" s="105">
        <v>1350130</v>
      </c>
      <c r="N44" s="105">
        <v>31052990</v>
      </c>
    </row>
    <row r="45" spans="1:14" ht="12.95" customHeight="1">
      <c r="A45" s="101"/>
      <c r="B45" s="259" t="s">
        <v>129</v>
      </c>
      <c r="C45" s="260"/>
      <c r="D45" s="261"/>
      <c r="E45" s="262"/>
      <c r="F45" s="262"/>
      <c r="G45" s="262"/>
      <c r="H45" s="262"/>
      <c r="I45" s="262"/>
      <c r="J45" s="262"/>
      <c r="K45" s="263"/>
      <c r="L45" s="79">
        <f>SUM(L40:L44)</f>
        <v>79</v>
      </c>
      <c r="M45" s="79">
        <f>SUM(M40:M44)</f>
        <v>7199359</v>
      </c>
      <c r="N45" s="79">
        <f>SUM(N40:N44)</f>
        <v>129878846.22</v>
      </c>
    </row>
    <row r="46" spans="1:14" ht="12.95" customHeight="1">
      <c r="A46" s="101"/>
      <c r="B46" s="256" t="s">
        <v>116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8"/>
    </row>
    <row r="47" spans="1:14" ht="12.95" customHeight="1">
      <c r="A47" s="101"/>
      <c r="B47" s="76" t="s">
        <v>152</v>
      </c>
      <c r="C47" s="73" t="s">
        <v>153</v>
      </c>
      <c r="D47" s="122">
        <v>2</v>
      </c>
      <c r="E47" s="122">
        <v>2</v>
      </c>
      <c r="F47" s="122">
        <v>2</v>
      </c>
      <c r="G47" s="122">
        <v>2</v>
      </c>
      <c r="H47" s="122">
        <v>2.31</v>
      </c>
      <c r="I47" s="122">
        <v>2</v>
      </c>
      <c r="J47" s="122">
        <v>2.31</v>
      </c>
      <c r="K47" s="124">
        <v>-13.42</v>
      </c>
      <c r="L47" s="140">
        <v>2</v>
      </c>
      <c r="M47" s="121">
        <v>3497000</v>
      </c>
      <c r="N47" s="121">
        <v>6994000</v>
      </c>
    </row>
    <row r="48" spans="1:14" ht="12.95" customHeight="1">
      <c r="A48" s="101"/>
      <c r="B48" s="251" t="s">
        <v>126</v>
      </c>
      <c r="C48" s="252"/>
      <c r="D48" s="253"/>
      <c r="E48" s="254"/>
      <c r="F48" s="254"/>
      <c r="G48" s="254"/>
      <c r="H48" s="254"/>
      <c r="I48" s="254"/>
      <c r="J48" s="254"/>
      <c r="K48" s="255"/>
      <c r="L48" s="79">
        <f>SUM(L47)</f>
        <v>2</v>
      </c>
      <c r="M48" s="79">
        <f>SUM(M47)</f>
        <v>3497000</v>
      </c>
      <c r="N48" s="79">
        <f>SUM(N47)</f>
        <v>6994000</v>
      </c>
    </row>
    <row r="49" spans="1:20" s="69" customFormat="1" ht="20.25" customHeight="1">
      <c r="B49" s="99" t="s">
        <v>32</v>
      </c>
      <c r="C49" s="235"/>
      <c r="D49" s="236"/>
      <c r="E49" s="236"/>
      <c r="F49" s="236"/>
      <c r="G49" s="236"/>
      <c r="H49" s="236"/>
      <c r="I49" s="236"/>
      <c r="J49" s="236"/>
      <c r="K49" s="237"/>
      <c r="L49" s="100">
        <f>L48+L45+L38+L29+L24+L21+L17</f>
        <v>914</v>
      </c>
      <c r="M49" s="100">
        <f t="shared" ref="M49:N49" si="0">M48+M45+M38+M29+M24+M21+M17</f>
        <v>1359211883</v>
      </c>
      <c r="N49" s="100">
        <f t="shared" si="0"/>
        <v>1844795816.3000002</v>
      </c>
      <c r="O49" s="101"/>
      <c r="P49" s="101"/>
      <c r="Q49" s="101"/>
      <c r="R49" s="101"/>
      <c r="S49" s="101"/>
      <c r="T49" s="101"/>
    </row>
    <row r="50" spans="1:20" s="69" customFormat="1" ht="30" customHeight="1">
      <c r="A50" s="98"/>
      <c r="B50" s="269" t="s">
        <v>310</v>
      </c>
      <c r="C50" s="270"/>
      <c r="D50" s="270"/>
      <c r="E50" s="270"/>
      <c r="F50" s="270"/>
      <c r="G50" s="270"/>
      <c r="H50" s="270"/>
      <c r="I50" s="270"/>
      <c r="J50" s="270"/>
      <c r="K50" s="270"/>
      <c r="L50" s="270"/>
      <c r="M50" s="270"/>
      <c r="N50" s="271"/>
      <c r="O50" s="101"/>
      <c r="P50" s="101"/>
      <c r="Q50" s="101"/>
      <c r="R50" s="101"/>
      <c r="S50" s="101"/>
      <c r="T50" s="101"/>
    </row>
    <row r="51" spans="1:20" s="69" customFormat="1" ht="46.5" customHeight="1">
      <c r="B51" s="107" t="s">
        <v>15</v>
      </c>
      <c r="C51" s="108" t="s">
        <v>20</v>
      </c>
      <c r="D51" s="108" t="s">
        <v>21</v>
      </c>
      <c r="E51" s="108" t="s">
        <v>22</v>
      </c>
      <c r="F51" s="108" t="s">
        <v>23</v>
      </c>
      <c r="G51" s="108" t="s">
        <v>24</v>
      </c>
      <c r="H51" s="108" t="s">
        <v>25</v>
      </c>
      <c r="I51" s="108" t="s">
        <v>19</v>
      </c>
      <c r="J51" s="108" t="s">
        <v>26</v>
      </c>
      <c r="K51" s="109" t="s">
        <v>27</v>
      </c>
      <c r="L51" s="110" t="s">
        <v>28</v>
      </c>
      <c r="M51" s="110" t="s">
        <v>18</v>
      </c>
      <c r="N51" s="111" t="s">
        <v>7</v>
      </c>
      <c r="O51" s="101"/>
      <c r="P51" s="101"/>
      <c r="Q51" s="101"/>
      <c r="R51" s="101"/>
      <c r="S51" s="101"/>
      <c r="T51" s="101"/>
    </row>
    <row r="52" spans="1:20" ht="12.95" customHeight="1">
      <c r="A52" s="101"/>
      <c r="B52" s="248" t="s">
        <v>29</v>
      </c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50"/>
    </row>
    <row r="53" spans="1:20" ht="12.95" customHeight="1">
      <c r="A53" s="101"/>
      <c r="B53" s="76" t="s">
        <v>238</v>
      </c>
      <c r="C53" s="73" t="s">
        <v>237</v>
      </c>
      <c r="D53" s="81">
        <v>0.73</v>
      </c>
      <c r="E53" s="81">
        <v>0.74</v>
      </c>
      <c r="F53" s="81">
        <v>0.73</v>
      </c>
      <c r="G53" s="81">
        <v>0.74</v>
      </c>
      <c r="H53" s="81">
        <v>0.72</v>
      </c>
      <c r="I53" s="81">
        <v>0.74</v>
      </c>
      <c r="J53" s="81">
        <v>0.72</v>
      </c>
      <c r="K53" s="102">
        <v>2.78</v>
      </c>
      <c r="L53" s="106">
        <v>5</v>
      </c>
      <c r="M53" s="82">
        <v>4060000</v>
      </c>
      <c r="N53" s="82">
        <v>2993800</v>
      </c>
    </row>
    <row r="54" spans="1:20" ht="12.95" customHeight="1">
      <c r="A54" s="101"/>
      <c r="B54" s="251" t="s">
        <v>123</v>
      </c>
      <c r="C54" s="252"/>
      <c r="D54" s="253"/>
      <c r="E54" s="254"/>
      <c r="F54" s="254"/>
      <c r="G54" s="254"/>
      <c r="H54" s="254"/>
      <c r="I54" s="254"/>
      <c r="J54" s="254"/>
      <c r="K54" s="255"/>
      <c r="L54" s="79">
        <f>SUM(L53)</f>
        <v>5</v>
      </c>
      <c r="M54" s="79">
        <f>SUM(M53)</f>
        <v>4060000</v>
      </c>
      <c r="N54" s="79">
        <f>SUM(N53)</f>
        <v>2993800</v>
      </c>
    </row>
    <row r="55" spans="1:20" ht="12.95" customHeight="1">
      <c r="A55" s="101"/>
      <c r="B55" s="264" t="s">
        <v>113</v>
      </c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6"/>
    </row>
    <row r="56" spans="1:20" ht="12.95" customHeight="1">
      <c r="A56" s="101"/>
      <c r="B56" s="76" t="s">
        <v>170</v>
      </c>
      <c r="C56" s="73" t="s">
        <v>171</v>
      </c>
      <c r="D56" s="81">
        <v>2.9</v>
      </c>
      <c r="E56" s="81">
        <v>2.9</v>
      </c>
      <c r="F56" s="81">
        <v>2.9</v>
      </c>
      <c r="G56" s="81">
        <v>2.9</v>
      </c>
      <c r="H56" s="81">
        <v>2.9</v>
      </c>
      <c r="I56" s="81">
        <v>2.9</v>
      </c>
      <c r="J56" s="81">
        <v>2.9</v>
      </c>
      <c r="K56" s="102">
        <v>0</v>
      </c>
      <c r="L56" s="106">
        <v>2</v>
      </c>
      <c r="M56" s="82">
        <v>365000</v>
      </c>
      <c r="N56" s="82">
        <v>1058500</v>
      </c>
    </row>
    <row r="57" spans="1:20" ht="12.95" customHeight="1">
      <c r="A57" s="101"/>
      <c r="B57" s="76" t="s">
        <v>35</v>
      </c>
      <c r="C57" s="73" t="s">
        <v>36</v>
      </c>
      <c r="D57" s="81">
        <v>3.04</v>
      </c>
      <c r="E57" s="81">
        <v>3.08</v>
      </c>
      <c r="F57" s="81">
        <v>3.04</v>
      </c>
      <c r="G57" s="81">
        <v>3.06</v>
      </c>
      <c r="H57" s="81">
        <v>3.04</v>
      </c>
      <c r="I57" s="81">
        <v>3.06</v>
      </c>
      <c r="J57" s="81">
        <v>3.04</v>
      </c>
      <c r="K57" s="102">
        <v>0.66</v>
      </c>
      <c r="L57" s="106">
        <v>38</v>
      </c>
      <c r="M57" s="82">
        <v>10719954</v>
      </c>
      <c r="N57" s="82">
        <v>32785863.289999999</v>
      </c>
    </row>
    <row r="58" spans="1:20" ht="12.95" customHeight="1">
      <c r="A58" s="101"/>
      <c r="B58" s="251" t="s">
        <v>124</v>
      </c>
      <c r="C58" s="252"/>
      <c r="D58" s="253"/>
      <c r="E58" s="254"/>
      <c r="F58" s="254"/>
      <c r="G58" s="254"/>
      <c r="H58" s="254"/>
      <c r="I58" s="254"/>
      <c r="J58" s="254"/>
      <c r="K58" s="255"/>
      <c r="L58" s="79">
        <f>SUM(L56:L57)</f>
        <v>40</v>
      </c>
      <c r="M58" s="79">
        <f>SUM(M56:M57)</f>
        <v>11084954</v>
      </c>
      <c r="N58" s="79">
        <f>SUM(N56:N57)</f>
        <v>33844363.289999999</v>
      </c>
    </row>
    <row r="59" spans="1:20" s="69" customFormat="1" ht="18.75" customHeight="1">
      <c r="B59" s="99" t="s">
        <v>234</v>
      </c>
      <c r="C59" s="235"/>
      <c r="D59" s="236"/>
      <c r="E59" s="236"/>
      <c r="F59" s="236"/>
      <c r="G59" s="236"/>
      <c r="H59" s="236"/>
      <c r="I59" s="236"/>
      <c r="J59" s="236"/>
      <c r="K59" s="237"/>
      <c r="L59" s="100">
        <f>L58+L54</f>
        <v>45</v>
      </c>
      <c r="M59" s="100">
        <f t="shared" ref="M59:N59" si="1">M58+M54</f>
        <v>15144954</v>
      </c>
      <c r="N59" s="100">
        <f t="shared" si="1"/>
        <v>36838163.289999999</v>
      </c>
      <c r="O59" s="101"/>
      <c r="P59" s="101"/>
      <c r="Q59" s="101"/>
      <c r="R59" s="101"/>
      <c r="S59" s="101"/>
      <c r="T59" s="101"/>
    </row>
    <row r="60" spans="1:20" s="69" customFormat="1" ht="27.75" customHeight="1">
      <c r="A60" s="98"/>
      <c r="B60" s="245" t="s">
        <v>312</v>
      </c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7"/>
      <c r="O60" s="101"/>
      <c r="P60" s="101"/>
      <c r="Q60" s="101"/>
      <c r="R60" s="101"/>
      <c r="S60" s="101"/>
      <c r="T60" s="101"/>
    </row>
    <row r="61" spans="1:20" s="69" customFormat="1" ht="46.5" customHeight="1">
      <c r="B61" s="107" t="s">
        <v>15</v>
      </c>
      <c r="C61" s="108" t="s">
        <v>20</v>
      </c>
      <c r="D61" s="108" t="s">
        <v>21</v>
      </c>
      <c r="E61" s="108" t="s">
        <v>22</v>
      </c>
      <c r="F61" s="108" t="s">
        <v>23</v>
      </c>
      <c r="G61" s="108" t="s">
        <v>24</v>
      </c>
      <c r="H61" s="108" t="s">
        <v>25</v>
      </c>
      <c r="I61" s="108" t="s">
        <v>19</v>
      </c>
      <c r="J61" s="108" t="s">
        <v>26</v>
      </c>
      <c r="K61" s="109" t="s">
        <v>27</v>
      </c>
      <c r="L61" s="110" t="s">
        <v>28</v>
      </c>
      <c r="M61" s="110" t="s">
        <v>18</v>
      </c>
      <c r="N61" s="111" t="s">
        <v>7</v>
      </c>
      <c r="O61" s="101"/>
      <c r="P61" s="101"/>
      <c r="Q61" s="101"/>
      <c r="R61" s="101"/>
      <c r="S61" s="101"/>
      <c r="T61" s="101"/>
    </row>
    <row r="62" spans="1:20" ht="12.95" customHeight="1">
      <c r="A62" s="101"/>
      <c r="B62" s="248" t="s">
        <v>29</v>
      </c>
      <c r="C62" s="249"/>
      <c r="D62" s="249"/>
      <c r="E62" s="249"/>
      <c r="F62" s="249"/>
      <c r="G62" s="249"/>
      <c r="H62" s="249"/>
      <c r="I62" s="249"/>
      <c r="J62" s="249"/>
      <c r="K62" s="249"/>
      <c r="L62" s="249"/>
      <c r="M62" s="249"/>
      <c r="N62" s="250"/>
    </row>
    <row r="63" spans="1:20" ht="12.95" customHeight="1">
      <c r="A63" s="101"/>
      <c r="B63" s="76" t="s">
        <v>287</v>
      </c>
      <c r="C63" s="73" t="s">
        <v>288</v>
      </c>
      <c r="D63" s="81">
        <v>0.23</v>
      </c>
      <c r="E63" s="81">
        <v>0.23</v>
      </c>
      <c r="F63" s="81">
        <v>0.22</v>
      </c>
      <c r="G63" s="81">
        <v>0.22</v>
      </c>
      <c r="H63" s="81">
        <v>0.23</v>
      </c>
      <c r="I63" s="81">
        <v>0.22</v>
      </c>
      <c r="J63" s="81">
        <v>0.23</v>
      </c>
      <c r="K63" s="102">
        <v>-4.3499999999999996</v>
      </c>
      <c r="L63" s="106">
        <v>5</v>
      </c>
      <c r="M63" s="82">
        <v>5295000</v>
      </c>
      <c r="N63" s="82">
        <v>1178900</v>
      </c>
    </row>
    <row r="64" spans="1:20" ht="12.95" customHeight="1">
      <c r="A64" s="101"/>
      <c r="B64" s="76" t="s">
        <v>289</v>
      </c>
      <c r="C64" s="73" t="s">
        <v>290</v>
      </c>
      <c r="D64" s="81">
        <v>0.08</v>
      </c>
      <c r="E64" s="81">
        <v>0.08</v>
      </c>
      <c r="F64" s="81">
        <v>0.08</v>
      </c>
      <c r="G64" s="81">
        <v>0.08</v>
      </c>
      <c r="H64" s="81">
        <v>0.08</v>
      </c>
      <c r="I64" s="81">
        <v>0.08</v>
      </c>
      <c r="J64" s="81">
        <v>0.08</v>
      </c>
      <c r="K64" s="102">
        <v>0</v>
      </c>
      <c r="L64" s="106">
        <v>5</v>
      </c>
      <c r="M64" s="82">
        <v>54584896</v>
      </c>
      <c r="N64" s="82">
        <v>4366791.68</v>
      </c>
    </row>
    <row r="65" spans="1:20" ht="12.95" customHeight="1">
      <c r="A65" s="101"/>
      <c r="B65" s="251" t="s">
        <v>123</v>
      </c>
      <c r="C65" s="252"/>
      <c r="D65" s="253"/>
      <c r="E65" s="254"/>
      <c r="F65" s="254"/>
      <c r="G65" s="254"/>
      <c r="H65" s="254"/>
      <c r="I65" s="254"/>
      <c r="J65" s="254"/>
      <c r="K65" s="255"/>
      <c r="L65" s="79">
        <f>SUM(L63:L64)</f>
        <v>10</v>
      </c>
      <c r="M65" s="79">
        <f>SUM(M63:M64)</f>
        <v>59879896</v>
      </c>
      <c r="N65" s="79">
        <f>SUM(N63:N64)</f>
        <v>5545691.6799999997</v>
      </c>
    </row>
    <row r="66" spans="1:20" ht="12.95" customHeight="1">
      <c r="A66" s="101"/>
      <c r="B66" s="248" t="s">
        <v>113</v>
      </c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50"/>
    </row>
    <row r="67" spans="1:20" ht="12.95" customHeight="1">
      <c r="A67" s="101"/>
      <c r="B67" s="76" t="s">
        <v>181</v>
      </c>
      <c r="C67" s="73" t="s">
        <v>182</v>
      </c>
      <c r="D67" s="81">
        <v>1.24</v>
      </c>
      <c r="E67" s="81">
        <v>1.24</v>
      </c>
      <c r="F67" s="81">
        <v>1.24</v>
      </c>
      <c r="G67" s="81">
        <v>1.24</v>
      </c>
      <c r="H67" s="81">
        <v>1.24</v>
      </c>
      <c r="I67" s="81">
        <v>1.24</v>
      </c>
      <c r="J67" s="81">
        <v>1.24</v>
      </c>
      <c r="K67" s="102">
        <v>0</v>
      </c>
      <c r="L67" s="106">
        <v>13</v>
      </c>
      <c r="M67" s="82">
        <v>3000000</v>
      </c>
      <c r="N67" s="82">
        <v>3720000</v>
      </c>
    </row>
    <row r="68" spans="1:20" ht="12.95" customHeight="1">
      <c r="A68" s="101"/>
      <c r="B68" s="76" t="s">
        <v>117</v>
      </c>
      <c r="C68" s="73" t="s">
        <v>42</v>
      </c>
      <c r="D68" s="81">
        <v>1.56</v>
      </c>
      <c r="E68" s="81">
        <v>1.56</v>
      </c>
      <c r="F68" s="81">
        <v>1.55</v>
      </c>
      <c r="G68" s="81">
        <v>1.55</v>
      </c>
      <c r="H68" s="81">
        <v>1.55</v>
      </c>
      <c r="I68" s="81">
        <v>1.55</v>
      </c>
      <c r="J68" s="81">
        <v>1.56</v>
      </c>
      <c r="K68" s="102">
        <v>-0.64</v>
      </c>
      <c r="L68" s="106">
        <v>26</v>
      </c>
      <c r="M68" s="82">
        <v>8890958</v>
      </c>
      <c r="N68" s="82">
        <v>13819394.48</v>
      </c>
    </row>
    <row r="69" spans="1:20" ht="12.95" customHeight="1">
      <c r="A69" s="101"/>
      <c r="B69" s="251" t="s">
        <v>124</v>
      </c>
      <c r="C69" s="252"/>
      <c r="D69" s="253"/>
      <c r="E69" s="254"/>
      <c r="F69" s="254"/>
      <c r="G69" s="254"/>
      <c r="H69" s="254"/>
      <c r="I69" s="254"/>
      <c r="J69" s="254"/>
      <c r="K69" s="255"/>
      <c r="L69" s="79">
        <f>SUM(L67:L68)</f>
        <v>39</v>
      </c>
      <c r="M69" s="79">
        <f>SUM(M67:M68)</f>
        <v>11890958</v>
      </c>
      <c r="N69" s="79">
        <f>SUM(N67:N68)</f>
        <v>17539394.48</v>
      </c>
    </row>
    <row r="70" spans="1:20" ht="12.95" customHeight="1">
      <c r="A70" s="101"/>
      <c r="B70" s="238" t="s">
        <v>114</v>
      </c>
      <c r="C70" s="239"/>
      <c r="D70" s="239"/>
      <c r="E70" s="239"/>
      <c r="F70" s="239"/>
      <c r="G70" s="239"/>
      <c r="H70" s="239"/>
      <c r="I70" s="239"/>
      <c r="J70" s="239"/>
      <c r="K70" s="239"/>
      <c r="L70" s="239"/>
      <c r="M70" s="239"/>
      <c r="N70" s="240"/>
    </row>
    <row r="71" spans="1:20" ht="12.95" customHeight="1">
      <c r="A71" s="101"/>
      <c r="B71" s="76" t="s">
        <v>179</v>
      </c>
      <c r="C71" s="73" t="s">
        <v>180</v>
      </c>
      <c r="D71" s="120">
        <v>1.1499999999999999</v>
      </c>
      <c r="E71" s="122">
        <v>1.19</v>
      </c>
      <c r="F71" s="122">
        <v>1.1499999999999999</v>
      </c>
      <c r="G71" s="122">
        <v>1.1499999999999999</v>
      </c>
      <c r="H71" s="122">
        <v>1.2</v>
      </c>
      <c r="I71" s="122">
        <v>1.19</v>
      </c>
      <c r="J71" s="122">
        <v>1.2</v>
      </c>
      <c r="K71" s="124">
        <v>-0.83</v>
      </c>
      <c r="L71" s="134">
        <v>2</v>
      </c>
      <c r="M71" s="121">
        <v>10091</v>
      </c>
      <c r="N71" s="121">
        <v>11644.65</v>
      </c>
    </row>
    <row r="72" spans="1:20" ht="12.95" customHeight="1">
      <c r="A72" s="101"/>
      <c r="B72" s="76" t="s">
        <v>177</v>
      </c>
      <c r="C72" s="73" t="s">
        <v>178</v>
      </c>
      <c r="D72" s="120">
        <v>0.45</v>
      </c>
      <c r="E72" s="122">
        <v>0.45</v>
      </c>
      <c r="F72" s="122">
        <v>0.44</v>
      </c>
      <c r="G72" s="122">
        <v>0.45</v>
      </c>
      <c r="H72" s="122">
        <v>0.46</v>
      </c>
      <c r="I72" s="122">
        <v>0.44</v>
      </c>
      <c r="J72" s="122">
        <v>0.46</v>
      </c>
      <c r="K72" s="124">
        <v>-4.3499999999999996</v>
      </c>
      <c r="L72" s="134">
        <v>5</v>
      </c>
      <c r="M72" s="121">
        <v>472017</v>
      </c>
      <c r="N72" s="121">
        <v>212244.43</v>
      </c>
    </row>
    <row r="73" spans="1:20" ht="12.95" customHeight="1">
      <c r="A73" s="101"/>
      <c r="B73" s="76" t="s">
        <v>118</v>
      </c>
      <c r="C73" s="73" t="s">
        <v>93</v>
      </c>
      <c r="D73" s="120">
        <v>1.85</v>
      </c>
      <c r="E73" s="122">
        <v>1.85</v>
      </c>
      <c r="F73" s="122">
        <v>1.85</v>
      </c>
      <c r="G73" s="122">
        <v>1.85</v>
      </c>
      <c r="H73" s="122">
        <v>1.9</v>
      </c>
      <c r="I73" s="122">
        <v>1.85</v>
      </c>
      <c r="J73" s="122">
        <v>1.9</v>
      </c>
      <c r="K73" s="124">
        <v>-2.63</v>
      </c>
      <c r="L73" s="128">
        <v>2</v>
      </c>
      <c r="M73" s="121">
        <v>450000</v>
      </c>
      <c r="N73" s="121">
        <v>832500</v>
      </c>
    </row>
    <row r="74" spans="1:20" ht="12.95" customHeight="1">
      <c r="A74" s="101"/>
      <c r="B74" s="76" t="s">
        <v>38</v>
      </c>
      <c r="C74" s="73" t="s">
        <v>39</v>
      </c>
      <c r="D74" s="120">
        <v>1.19</v>
      </c>
      <c r="E74" s="122">
        <v>1.19</v>
      </c>
      <c r="F74" s="122">
        <v>1.17</v>
      </c>
      <c r="G74" s="122">
        <v>1.17</v>
      </c>
      <c r="H74" s="122">
        <v>1.18</v>
      </c>
      <c r="I74" s="122">
        <v>1.17</v>
      </c>
      <c r="J74" s="122">
        <v>1.18</v>
      </c>
      <c r="K74" s="124">
        <v>-0.85</v>
      </c>
      <c r="L74" s="125">
        <v>4</v>
      </c>
      <c r="M74" s="121">
        <v>3253500</v>
      </c>
      <c r="N74" s="121">
        <v>3809140</v>
      </c>
    </row>
    <row r="75" spans="1:20" ht="12.95" customHeight="1">
      <c r="A75" s="101"/>
      <c r="B75" s="223" t="s">
        <v>125</v>
      </c>
      <c r="C75" s="241"/>
      <c r="D75" s="242"/>
      <c r="E75" s="243"/>
      <c r="F75" s="243"/>
      <c r="G75" s="243"/>
      <c r="H75" s="243"/>
      <c r="I75" s="243"/>
      <c r="J75" s="243"/>
      <c r="K75" s="244"/>
      <c r="L75" s="79">
        <f>SUM(L71:L74)</f>
        <v>13</v>
      </c>
      <c r="M75" s="79">
        <f>SUM(M71:M74)</f>
        <v>4185608</v>
      </c>
      <c r="N75" s="79">
        <f>SUM(N71:N74)</f>
        <v>4865529.08</v>
      </c>
    </row>
    <row r="76" spans="1:20" ht="12.95" customHeight="1">
      <c r="A76" s="101"/>
      <c r="B76" s="256" t="s">
        <v>31</v>
      </c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8"/>
    </row>
    <row r="77" spans="1:20" ht="12.95" customHeight="1">
      <c r="A77" s="101"/>
      <c r="B77" s="76" t="s">
        <v>239</v>
      </c>
      <c r="C77" s="73" t="s">
        <v>183</v>
      </c>
      <c r="D77" s="120">
        <v>21</v>
      </c>
      <c r="E77" s="120">
        <v>22</v>
      </c>
      <c r="F77" s="120">
        <v>21</v>
      </c>
      <c r="G77" s="120">
        <v>21.99</v>
      </c>
      <c r="H77" s="120">
        <v>21.82</v>
      </c>
      <c r="I77" s="120">
        <v>22</v>
      </c>
      <c r="J77" s="120">
        <v>21</v>
      </c>
      <c r="K77" s="80">
        <v>4.76</v>
      </c>
      <c r="L77" s="134">
        <v>2</v>
      </c>
      <c r="M77" s="105">
        <v>10145</v>
      </c>
      <c r="N77" s="105">
        <v>223045</v>
      </c>
    </row>
    <row r="78" spans="1:20" ht="12.95" customHeight="1">
      <c r="A78" s="101"/>
      <c r="B78" s="259" t="s">
        <v>129</v>
      </c>
      <c r="C78" s="260"/>
      <c r="D78" s="261"/>
      <c r="E78" s="262"/>
      <c r="F78" s="262"/>
      <c r="G78" s="262"/>
      <c r="H78" s="262"/>
      <c r="I78" s="262"/>
      <c r="J78" s="262"/>
      <c r="K78" s="263"/>
      <c r="L78" s="79">
        <f>SUM(L77)</f>
        <v>2</v>
      </c>
      <c r="M78" s="79">
        <f>SUM(M77)</f>
        <v>10145</v>
      </c>
      <c r="N78" s="79">
        <f>SUM(N77)</f>
        <v>223045</v>
      </c>
    </row>
    <row r="79" spans="1:20" s="69" customFormat="1" ht="18.75" customHeight="1">
      <c r="B79" s="99" t="s">
        <v>89</v>
      </c>
      <c r="C79" s="235"/>
      <c r="D79" s="236"/>
      <c r="E79" s="236"/>
      <c r="F79" s="236"/>
      <c r="G79" s="236"/>
      <c r="H79" s="236"/>
      <c r="I79" s="236"/>
      <c r="J79" s="236"/>
      <c r="K79" s="237"/>
      <c r="L79" s="100">
        <f>L78+L75+L65+L69</f>
        <v>64</v>
      </c>
      <c r="M79" s="100">
        <f t="shared" ref="M79:N79" si="2">M78+M75+M65+M69</f>
        <v>75966607</v>
      </c>
      <c r="N79" s="100">
        <f t="shared" si="2"/>
        <v>28173660.240000002</v>
      </c>
      <c r="O79" s="101"/>
      <c r="P79" s="101"/>
      <c r="Q79" s="101"/>
      <c r="R79" s="101"/>
      <c r="S79" s="101"/>
      <c r="T79" s="101"/>
    </row>
    <row r="80" spans="1:20" s="69" customFormat="1" ht="18.75" customHeight="1">
      <c r="B80" s="99" t="s">
        <v>40</v>
      </c>
      <c r="C80" s="235"/>
      <c r="D80" s="236"/>
      <c r="E80" s="236"/>
      <c r="F80" s="236"/>
      <c r="G80" s="236"/>
      <c r="H80" s="236"/>
      <c r="I80" s="236"/>
      <c r="J80" s="236"/>
      <c r="K80" s="237"/>
      <c r="L80" s="100">
        <f>L79+L59+L49</f>
        <v>1023</v>
      </c>
      <c r="M80" s="100">
        <f t="shared" ref="M80:N80" si="3">M79+M59+M49</f>
        <v>1450323444</v>
      </c>
      <c r="N80" s="100">
        <f t="shared" si="3"/>
        <v>1909807639.8300002</v>
      </c>
      <c r="O80" s="101"/>
      <c r="P80" s="101"/>
      <c r="Q80" s="101"/>
      <c r="R80" s="101"/>
      <c r="S80" s="101"/>
      <c r="T80" s="101"/>
    </row>
    <row r="81" spans="1:20" ht="12.95" customHeight="1">
      <c r="A81" s="101"/>
      <c r="N81" s="115"/>
    </row>
    <row r="82" spans="1:20" s="69" customFormat="1" ht="18.75" customHeight="1">
      <c r="B82" s="101"/>
      <c r="C82" s="112"/>
      <c r="D82" s="101"/>
      <c r="E82" s="101"/>
      <c r="F82" s="101"/>
      <c r="G82" s="101"/>
      <c r="H82" s="101"/>
      <c r="I82" s="101"/>
      <c r="J82" s="113"/>
      <c r="K82" s="114"/>
      <c r="L82" s="115"/>
      <c r="M82" s="115"/>
      <c r="N82" s="116"/>
      <c r="O82" s="101"/>
      <c r="P82" s="101"/>
      <c r="Q82" s="101"/>
      <c r="R82" s="101"/>
      <c r="S82" s="101"/>
      <c r="T82" s="101"/>
    </row>
    <row r="83" spans="1:20" s="69" customFormat="1" ht="18.75" customHeight="1">
      <c r="B83" s="101"/>
      <c r="C83" s="112"/>
      <c r="D83" s="101"/>
      <c r="E83" s="101"/>
      <c r="F83" s="101"/>
      <c r="G83" s="101"/>
      <c r="H83" s="101"/>
      <c r="I83" s="101"/>
      <c r="J83" s="113"/>
      <c r="K83" s="114"/>
      <c r="L83" s="115"/>
      <c r="M83" s="115"/>
      <c r="N83" s="116"/>
      <c r="O83" s="101"/>
      <c r="P83" s="101"/>
      <c r="Q83" s="101"/>
      <c r="R83" s="101"/>
      <c r="S83" s="101"/>
      <c r="T83" s="101"/>
    </row>
    <row r="84" spans="1:20" ht="12.95" customHeight="1">
      <c r="A84" s="101"/>
    </row>
  </sheetData>
  <mergeCells count="46">
    <mergeCell ref="B52:N52"/>
    <mergeCell ref="B54:C54"/>
    <mergeCell ref="D54:K54"/>
    <mergeCell ref="C59:K59"/>
    <mergeCell ref="B58:C58"/>
    <mergeCell ref="D58:K58"/>
    <mergeCell ref="B55:N55"/>
    <mergeCell ref="B39:N39"/>
    <mergeCell ref="B45:C45"/>
    <mergeCell ref="D45:K45"/>
    <mergeCell ref="C49:K49"/>
    <mergeCell ref="B50:N50"/>
    <mergeCell ref="B46:N46"/>
    <mergeCell ref="B48:C48"/>
    <mergeCell ref="D48:K48"/>
    <mergeCell ref="B1:N1"/>
    <mergeCell ref="B3:N3"/>
    <mergeCell ref="B17:C17"/>
    <mergeCell ref="D17:K17"/>
    <mergeCell ref="B18:N18"/>
    <mergeCell ref="B30:N30"/>
    <mergeCell ref="D38:K38"/>
    <mergeCell ref="B38:C38"/>
    <mergeCell ref="B21:C21"/>
    <mergeCell ref="D21:K21"/>
    <mergeCell ref="B25:N25"/>
    <mergeCell ref="B29:C29"/>
    <mergeCell ref="D29:K29"/>
    <mergeCell ref="B22:N22"/>
    <mergeCell ref="B24:C24"/>
    <mergeCell ref="D24:K24"/>
    <mergeCell ref="C80:K80"/>
    <mergeCell ref="B70:N70"/>
    <mergeCell ref="B75:C75"/>
    <mergeCell ref="D75:K75"/>
    <mergeCell ref="B60:N60"/>
    <mergeCell ref="C79:K79"/>
    <mergeCell ref="B66:N66"/>
    <mergeCell ref="B69:C69"/>
    <mergeCell ref="D69:K69"/>
    <mergeCell ref="B62:N62"/>
    <mergeCell ref="D65:K65"/>
    <mergeCell ref="B65:C65"/>
    <mergeCell ref="B76:N76"/>
    <mergeCell ref="B78:C78"/>
    <mergeCell ref="D78:K78"/>
  </mergeCells>
  <pageMargins left="0.25" right="0.25" top="0.75" bottom="0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4"/>
  <sheetViews>
    <sheetView topLeftCell="A43" zoomScale="140" zoomScaleNormal="140" workbookViewId="0">
      <selection activeCell="D30" sqref="D30"/>
    </sheetView>
  </sheetViews>
  <sheetFormatPr defaultColWidth="9" defaultRowHeight="15.75"/>
  <cols>
    <col min="1" max="1" width="36.5703125" style="69" customWidth="1"/>
    <col min="2" max="2" width="14.140625" style="69" customWidth="1"/>
    <col min="3" max="3" width="23.42578125" style="69" customWidth="1"/>
    <col min="4" max="4" width="19.28515625" style="69" customWidth="1"/>
    <col min="5" max="16384" width="9" style="69"/>
  </cols>
  <sheetData>
    <row r="1" spans="1:4" ht="20.25" customHeight="1">
      <c r="A1" s="229" t="s">
        <v>307</v>
      </c>
      <c r="B1" s="229"/>
      <c r="C1" s="229"/>
      <c r="D1" s="229"/>
    </row>
    <row r="2" spans="1:4" ht="24.75" customHeight="1">
      <c r="A2" s="70" t="s">
        <v>41</v>
      </c>
      <c r="B2" s="70" t="s">
        <v>20</v>
      </c>
      <c r="C2" s="70" t="s">
        <v>132</v>
      </c>
      <c r="D2" s="70" t="s">
        <v>19</v>
      </c>
    </row>
    <row r="3" spans="1:4" ht="11.45" customHeight="1">
      <c r="A3" s="278" t="s">
        <v>29</v>
      </c>
      <c r="B3" s="279"/>
      <c r="C3" s="279"/>
      <c r="D3" s="280"/>
    </row>
    <row r="4" spans="1:4" ht="11.45" customHeight="1">
      <c r="A4" s="76" t="s">
        <v>254</v>
      </c>
      <c r="B4" s="73" t="s">
        <v>255</v>
      </c>
      <c r="C4" s="75">
        <v>1.08</v>
      </c>
      <c r="D4" s="75">
        <v>1.08</v>
      </c>
    </row>
    <row r="5" spans="1:4" ht="11.45" customHeight="1">
      <c r="A5" s="76" t="s">
        <v>139</v>
      </c>
      <c r="B5" s="73" t="s">
        <v>140</v>
      </c>
      <c r="C5" s="75">
        <v>0.41</v>
      </c>
      <c r="D5" s="75">
        <v>0.41</v>
      </c>
    </row>
    <row r="6" spans="1:4" ht="11.45" customHeight="1">
      <c r="A6" s="76" t="s">
        <v>137</v>
      </c>
      <c r="B6" s="73" t="s">
        <v>138</v>
      </c>
      <c r="C6" s="75">
        <v>0.8</v>
      </c>
      <c r="D6" s="75">
        <v>0.8</v>
      </c>
    </row>
    <row r="7" spans="1:4" ht="11.45" customHeight="1">
      <c r="A7" s="76" t="s">
        <v>313</v>
      </c>
      <c r="B7" s="73" t="s">
        <v>314</v>
      </c>
      <c r="C7" s="75">
        <v>0.28999999999999998</v>
      </c>
      <c r="D7" s="75">
        <v>0.28999999999999998</v>
      </c>
    </row>
    <row r="8" spans="1:4" ht="11.45" customHeight="1">
      <c r="A8" s="76" t="s">
        <v>135</v>
      </c>
      <c r="B8" s="73" t="s">
        <v>136</v>
      </c>
      <c r="C8" s="75">
        <v>0.36</v>
      </c>
      <c r="D8" s="75">
        <v>0.36</v>
      </c>
    </row>
    <row r="9" spans="1:4" ht="11.45" customHeight="1">
      <c r="A9" s="278" t="s">
        <v>141</v>
      </c>
      <c r="B9" s="279" t="s">
        <v>141</v>
      </c>
      <c r="C9" s="279"/>
      <c r="D9" s="280"/>
    </row>
    <row r="10" spans="1:4" ht="11.45" customHeight="1">
      <c r="A10" s="76" t="s">
        <v>304</v>
      </c>
      <c r="B10" s="73" t="s">
        <v>305</v>
      </c>
      <c r="C10" s="122">
        <v>0.68</v>
      </c>
      <c r="D10" s="75">
        <v>0.68</v>
      </c>
    </row>
    <row r="11" spans="1:4" ht="11.45" customHeight="1">
      <c r="A11" s="76" t="s">
        <v>236</v>
      </c>
      <c r="B11" s="73" t="s">
        <v>235</v>
      </c>
      <c r="C11" s="122">
        <v>0.61</v>
      </c>
      <c r="D11" s="75">
        <v>0.61</v>
      </c>
    </row>
    <row r="12" spans="1:4" ht="11.45" customHeight="1">
      <c r="A12" s="278" t="s">
        <v>113</v>
      </c>
      <c r="B12" s="279"/>
      <c r="C12" s="279"/>
      <c r="D12" s="280"/>
    </row>
    <row r="13" spans="1:4" ht="11.45" customHeight="1">
      <c r="A13" s="76" t="s">
        <v>262</v>
      </c>
      <c r="B13" s="73" t="s">
        <v>263</v>
      </c>
      <c r="C13" s="81">
        <v>33.5</v>
      </c>
      <c r="D13" s="120">
        <v>33.5</v>
      </c>
    </row>
    <row r="14" spans="1:4" ht="11.45" customHeight="1">
      <c r="A14" s="76" t="s">
        <v>143</v>
      </c>
      <c r="B14" s="73" t="s">
        <v>142</v>
      </c>
      <c r="C14" s="81">
        <v>7.98</v>
      </c>
      <c r="D14" s="81">
        <v>7.98</v>
      </c>
    </row>
    <row r="15" spans="1:4" ht="11.45" customHeight="1">
      <c r="A15" s="76" t="s">
        <v>131</v>
      </c>
      <c r="B15" s="73" t="s">
        <v>130</v>
      </c>
      <c r="C15" s="81">
        <v>0.75</v>
      </c>
      <c r="D15" s="81">
        <v>0.75</v>
      </c>
    </row>
    <row r="16" spans="1:4" ht="11.45" customHeight="1">
      <c r="A16" s="278" t="s">
        <v>114</v>
      </c>
      <c r="B16" s="281"/>
      <c r="C16" s="281"/>
      <c r="D16" s="282"/>
    </row>
    <row r="17" spans="1:4" ht="11.45" customHeight="1">
      <c r="A17" s="76" t="s">
        <v>146</v>
      </c>
      <c r="B17" s="73" t="s">
        <v>147</v>
      </c>
      <c r="C17" s="81">
        <v>1.1599999999999999</v>
      </c>
      <c r="D17" s="81">
        <v>1.1599999999999999</v>
      </c>
    </row>
    <row r="18" spans="1:4" ht="11.45" customHeight="1">
      <c r="A18" s="76" t="s">
        <v>249</v>
      </c>
      <c r="B18" s="73" t="s">
        <v>248</v>
      </c>
      <c r="C18" s="81">
        <v>2.2000000000000002</v>
      </c>
      <c r="D18" s="81">
        <v>2.2000000000000002</v>
      </c>
    </row>
    <row r="19" spans="1:4" ht="11.45" customHeight="1">
      <c r="A19" s="76" t="s">
        <v>281</v>
      </c>
      <c r="B19" s="73" t="s">
        <v>282</v>
      </c>
      <c r="C19" s="122">
        <v>18</v>
      </c>
      <c r="D19" s="81">
        <v>18</v>
      </c>
    </row>
    <row r="20" spans="1:4" ht="11.45" customHeight="1">
      <c r="A20" s="278" t="s">
        <v>31</v>
      </c>
      <c r="B20" s="279"/>
      <c r="C20" s="279"/>
      <c r="D20" s="280"/>
    </row>
    <row r="21" spans="1:4" ht="11.45" customHeight="1">
      <c r="A21" s="76" t="s">
        <v>219</v>
      </c>
      <c r="B21" s="73" t="s">
        <v>220</v>
      </c>
      <c r="C21" s="120">
        <v>7.15</v>
      </c>
      <c r="D21" s="81">
        <v>7.15</v>
      </c>
    </row>
    <row r="22" spans="1:4" ht="11.45" customHeight="1">
      <c r="A22" s="272" t="s">
        <v>116</v>
      </c>
      <c r="B22" s="273"/>
      <c r="C22" s="273"/>
      <c r="D22" s="274"/>
    </row>
    <row r="23" spans="1:4" ht="11.45" customHeight="1">
      <c r="A23" s="76" t="s">
        <v>121</v>
      </c>
      <c r="B23" s="73" t="s">
        <v>110</v>
      </c>
      <c r="C23" s="81">
        <v>4.9000000000000004</v>
      </c>
      <c r="D23" s="81">
        <v>4.9000000000000004</v>
      </c>
    </row>
    <row r="24" spans="1:4" ht="11.45" customHeight="1">
      <c r="A24" s="76" t="s">
        <v>229</v>
      </c>
      <c r="B24" s="73" t="s">
        <v>228</v>
      </c>
      <c r="C24" s="81">
        <v>14.8</v>
      </c>
      <c r="D24" s="81">
        <v>14.8</v>
      </c>
    </row>
    <row r="25" spans="1:4" ht="11.45" customHeight="1">
      <c r="A25" s="76" t="s">
        <v>189</v>
      </c>
      <c r="B25" s="73" t="s">
        <v>188</v>
      </c>
      <c r="C25" s="120">
        <v>13.5</v>
      </c>
      <c r="D25" s="122">
        <v>13.5</v>
      </c>
    </row>
    <row r="26" spans="1:4" ht="11.45" customHeight="1">
      <c r="A26" s="76" t="s">
        <v>191</v>
      </c>
      <c r="B26" s="73" t="s">
        <v>190</v>
      </c>
      <c r="C26" s="81">
        <v>7.5</v>
      </c>
      <c r="D26" s="122">
        <v>7.5</v>
      </c>
    </row>
    <row r="27" spans="1:4" ht="12.95" customHeight="1">
      <c r="A27" s="275"/>
      <c r="B27" s="276"/>
      <c r="C27" s="276"/>
      <c r="D27" s="277"/>
    </row>
    <row r="28" spans="1:4" ht="21" customHeight="1">
      <c r="A28" s="70" t="s">
        <v>41</v>
      </c>
      <c r="B28" s="70" t="s">
        <v>20</v>
      </c>
      <c r="C28" s="70" t="s">
        <v>132</v>
      </c>
      <c r="D28" s="70" t="s">
        <v>19</v>
      </c>
    </row>
    <row r="29" spans="1:4" ht="12.6" customHeight="1">
      <c r="A29" s="272" t="s">
        <v>29</v>
      </c>
      <c r="B29" s="273"/>
      <c r="C29" s="273"/>
      <c r="D29" s="274"/>
    </row>
    <row r="30" spans="1:4" ht="12.6" customHeight="1">
      <c r="A30" s="76" t="s">
        <v>198</v>
      </c>
      <c r="B30" s="73" t="s">
        <v>199</v>
      </c>
      <c r="C30" s="81">
        <v>0.71</v>
      </c>
      <c r="D30" s="81">
        <v>0.71</v>
      </c>
    </row>
    <row r="31" spans="1:4" ht="12.6" customHeight="1">
      <c r="A31" s="76" t="s">
        <v>283</v>
      </c>
      <c r="B31" s="73" t="s">
        <v>284</v>
      </c>
      <c r="C31" s="81">
        <v>0.09</v>
      </c>
      <c r="D31" s="81">
        <v>0.08</v>
      </c>
    </row>
    <row r="32" spans="1:4" ht="12.6" customHeight="1">
      <c r="A32" s="76" t="s">
        <v>245</v>
      </c>
      <c r="B32" s="96" t="s">
        <v>244</v>
      </c>
      <c r="C32" s="95">
        <v>1</v>
      </c>
      <c r="D32" s="81">
        <v>1</v>
      </c>
    </row>
    <row r="33" spans="1:4" ht="12.6" customHeight="1">
      <c r="A33" s="76" t="s">
        <v>207</v>
      </c>
      <c r="B33" s="73" t="s">
        <v>206</v>
      </c>
      <c r="C33" s="95">
        <v>1</v>
      </c>
      <c r="D33" s="95">
        <v>1</v>
      </c>
    </row>
    <row r="34" spans="1:4" ht="12.6" customHeight="1">
      <c r="A34" s="76" t="s">
        <v>154</v>
      </c>
      <c r="B34" s="73" t="s">
        <v>155</v>
      </c>
      <c r="C34" s="97">
        <v>1</v>
      </c>
      <c r="D34" s="97">
        <v>1</v>
      </c>
    </row>
    <row r="35" spans="1:4" ht="12.6" customHeight="1">
      <c r="A35" s="76" t="s">
        <v>156</v>
      </c>
      <c r="B35" s="73" t="s">
        <v>157</v>
      </c>
      <c r="C35" s="97">
        <v>1</v>
      </c>
      <c r="D35" s="97">
        <v>1</v>
      </c>
    </row>
    <row r="36" spans="1:4" ht="12.6" customHeight="1">
      <c r="A36" s="76" t="s">
        <v>158</v>
      </c>
      <c r="B36" s="73" t="s">
        <v>159</v>
      </c>
      <c r="C36" s="97">
        <v>0.94</v>
      </c>
      <c r="D36" s="97">
        <v>0.94</v>
      </c>
    </row>
    <row r="37" spans="1:4" ht="12.6" customHeight="1">
      <c r="A37" s="76" t="s">
        <v>160</v>
      </c>
      <c r="B37" s="73" t="s">
        <v>161</v>
      </c>
      <c r="C37" s="97">
        <v>1</v>
      </c>
      <c r="D37" s="97">
        <v>1</v>
      </c>
    </row>
    <row r="38" spans="1:4" ht="12.6" customHeight="1">
      <c r="A38" s="76" t="s">
        <v>162</v>
      </c>
      <c r="B38" s="73" t="s">
        <v>163</v>
      </c>
      <c r="C38" s="97">
        <v>0.24</v>
      </c>
      <c r="D38" s="97">
        <v>0.24</v>
      </c>
    </row>
    <row r="39" spans="1:4" ht="12.6" customHeight="1">
      <c r="A39" s="76" t="s">
        <v>164</v>
      </c>
      <c r="B39" s="73" t="s">
        <v>165</v>
      </c>
      <c r="C39" s="97">
        <v>1</v>
      </c>
      <c r="D39" s="97">
        <v>1</v>
      </c>
    </row>
    <row r="40" spans="1:4" ht="12.6" customHeight="1">
      <c r="A40" s="76" t="s">
        <v>166</v>
      </c>
      <c r="B40" s="73" t="s">
        <v>167</v>
      </c>
      <c r="C40" s="97">
        <v>0.75</v>
      </c>
      <c r="D40" s="97">
        <v>0.75</v>
      </c>
    </row>
    <row r="41" spans="1:4" ht="12.6" customHeight="1">
      <c r="A41" s="76" t="s">
        <v>225</v>
      </c>
      <c r="B41" s="73" t="s">
        <v>226</v>
      </c>
      <c r="C41" s="97">
        <v>1</v>
      </c>
      <c r="D41" s="97">
        <v>1</v>
      </c>
    </row>
    <row r="42" spans="1:4" ht="12.6" customHeight="1">
      <c r="A42" s="76" t="s">
        <v>260</v>
      </c>
      <c r="B42" s="96" t="s">
        <v>261</v>
      </c>
      <c r="C42" s="95">
        <v>1</v>
      </c>
      <c r="D42" s="92">
        <v>1</v>
      </c>
    </row>
    <row r="43" spans="1:4" ht="12.6" customHeight="1">
      <c r="A43" s="76" t="s">
        <v>168</v>
      </c>
      <c r="B43" s="73" t="s">
        <v>169</v>
      </c>
      <c r="C43" s="120">
        <v>0.3</v>
      </c>
      <c r="D43" s="129">
        <v>0.3</v>
      </c>
    </row>
    <row r="44" spans="1:4" ht="12.6" customHeight="1">
      <c r="A44" s="272" t="s">
        <v>114</v>
      </c>
      <c r="B44" s="273"/>
      <c r="C44" s="273"/>
      <c r="D44" s="274"/>
    </row>
    <row r="45" spans="1:4" ht="12.6" customHeight="1">
      <c r="A45" s="76" t="s">
        <v>122</v>
      </c>
      <c r="B45" s="73" t="s">
        <v>37</v>
      </c>
      <c r="C45" s="81">
        <v>1.1000000000000001</v>
      </c>
      <c r="D45" s="81">
        <v>1.1000000000000001</v>
      </c>
    </row>
    <row r="46" spans="1:4" ht="12.6" customHeight="1">
      <c r="A46" s="93" t="s">
        <v>277</v>
      </c>
      <c r="B46" s="94" t="s">
        <v>278</v>
      </c>
      <c r="C46" s="95">
        <v>100</v>
      </c>
      <c r="D46" s="81">
        <v>100</v>
      </c>
    </row>
    <row r="47" spans="1:4" ht="12.6" customHeight="1">
      <c r="A47" s="272" t="s">
        <v>113</v>
      </c>
      <c r="B47" s="273"/>
      <c r="C47" s="273"/>
      <c r="D47" s="274"/>
    </row>
    <row r="48" spans="1:4" ht="12.6" customHeight="1">
      <c r="A48" s="76" t="s">
        <v>33</v>
      </c>
      <c r="B48" s="96" t="s">
        <v>34</v>
      </c>
      <c r="C48" s="81">
        <v>1.9</v>
      </c>
      <c r="D48" s="81">
        <v>1.9</v>
      </c>
    </row>
    <row r="49" spans="1:4" ht="12.6" customHeight="1">
      <c r="A49" s="76" t="s">
        <v>250</v>
      </c>
      <c r="B49" s="73" t="s">
        <v>251</v>
      </c>
      <c r="C49" s="81">
        <v>1</v>
      </c>
      <c r="D49" s="81">
        <v>1</v>
      </c>
    </row>
    <row r="50" spans="1:4" ht="12.6" customHeight="1">
      <c r="A50" s="272" t="s">
        <v>31</v>
      </c>
      <c r="B50" s="273"/>
      <c r="C50" s="273"/>
      <c r="D50" s="274"/>
    </row>
    <row r="51" spans="1:4" ht="12.6" customHeight="1">
      <c r="A51" s="76" t="s">
        <v>264</v>
      </c>
      <c r="B51" s="73" t="s">
        <v>265</v>
      </c>
      <c r="C51" s="81">
        <v>34</v>
      </c>
      <c r="D51" s="81">
        <v>34</v>
      </c>
    </row>
    <row r="52" spans="1:4" ht="12.6" customHeight="1">
      <c r="A52" s="272" t="s">
        <v>116</v>
      </c>
      <c r="B52" s="273"/>
      <c r="C52" s="273"/>
      <c r="D52" s="274"/>
    </row>
    <row r="53" spans="1:4" ht="12.6" customHeight="1">
      <c r="A53" s="76" t="s">
        <v>172</v>
      </c>
      <c r="B53" s="73" t="s">
        <v>173</v>
      </c>
      <c r="C53" s="74" t="s">
        <v>174</v>
      </c>
      <c r="D53" s="75" t="s">
        <v>174</v>
      </c>
    </row>
    <row r="54" spans="1:4" ht="12.95" customHeight="1">
      <c r="A54" s="275"/>
      <c r="B54" s="276"/>
      <c r="C54" s="276"/>
      <c r="D54" s="277"/>
    </row>
    <row r="55" spans="1:4" ht="19.5" customHeight="1">
      <c r="A55" s="70" t="s">
        <v>41</v>
      </c>
      <c r="B55" s="70" t="s">
        <v>20</v>
      </c>
      <c r="C55" s="70" t="s">
        <v>132</v>
      </c>
      <c r="D55" s="70" t="s">
        <v>19</v>
      </c>
    </row>
    <row r="56" spans="1:4" ht="12.6" customHeight="1">
      <c r="A56" s="272" t="s">
        <v>29</v>
      </c>
      <c r="B56" s="273"/>
      <c r="C56" s="273"/>
      <c r="D56" s="274"/>
    </row>
    <row r="57" spans="1:4" ht="12.6" customHeight="1">
      <c r="A57" s="76" t="s">
        <v>291</v>
      </c>
      <c r="B57" s="73" t="s">
        <v>292</v>
      </c>
      <c r="C57" s="81">
        <v>1</v>
      </c>
      <c r="D57" s="81">
        <v>1</v>
      </c>
    </row>
    <row r="58" spans="1:4" ht="12.6" customHeight="1">
      <c r="A58" s="272" t="s">
        <v>114</v>
      </c>
      <c r="B58" s="273"/>
      <c r="C58" s="273"/>
      <c r="D58" s="274"/>
    </row>
    <row r="59" spans="1:4" ht="12.6" customHeight="1">
      <c r="A59" s="76" t="s">
        <v>293</v>
      </c>
      <c r="B59" s="73" t="s">
        <v>294</v>
      </c>
      <c r="C59" s="120">
        <v>2.27</v>
      </c>
      <c r="D59" s="122">
        <v>2.27</v>
      </c>
    </row>
    <row r="60" spans="1:4" ht="12.6" customHeight="1">
      <c r="A60" s="272" t="s">
        <v>31</v>
      </c>
      <c r="B60" s="273"/>
      <c r="C60" s="273"/>
      <c r="D60" s="274"/>
    </row>
    <row r="61" spans="1:4" ht="12.6" customHeight="1">
      <c r="A61" s="76" t="s">
        <v>295</v>
      </c>
      <c r="B61" s="73" t="s">
        <v>296</v>
      </c>
      <c r="C61" s="120">
        <v>11</v>
      </c>
      <c r="D61" s="129">
        <v>11</v>
      </c>
    </row>
    <row r="62" spans="1:4" ht="12.6" customHeight="1">
      <c r="A62" s="272" t="s">
        <v>116</v>
      </c>
      <c r="B62" s="273"/>
      <c r="C62" s="273"/>
      <c r="D62" s="274"/>
    </row>
    <row r="63" spans="1:4" ht="12.6" customHeight="1">
      <c r="A63" s="76" t="s">
        <v>119</v>
      </c>
      <c r="B63" s="73" t="s">
        <v>43</v>
      </c>
      <c r="C63" s="81">
        <v>0.39</v>
      </c>
      <c r="D63" s="81">
        <v>0.39</v>
      </c>
    </row>
    <row r="64" spans="1:4" ht="12.6" customHeight="1"/>
  </sheetData>
  <mergeCells count="18">
    <mergeCell ref="A50:D50"/>
    <mergeCell ref="A44:D44"/>
    <mergeCell ref="A29:D29"/>
    <mergeCell ref="A22:D22"/>
    <mergeCell ref="A27:D27"/>
    <mergeCell ref="A47:D47"/>
    <mergeCell ref="A1:D1"/>
    <mergeCell ref="A3:D3"/>
    <mergeCell ref="A12:D12"/>
    <mergeCell ref="A20:D20"/>
    <mergeCell ref="A16:D16"/>
    <mergeCell ref="A9:D9"/>
    <mergeCell ref="A62:D62"/>
    <mergeCell ref="A56:D56"/>
    <mergeCell ref="A52:D52"/>
    <mergeCell ref="A58:D58"/>
    <mergeCell ref="A60:D60"/>
    <mergeCell ref="A54:D54"/>
  </mergeCells>
  <pageMargins left="0.23622047244094499" right="0.23622047244094499" top="0.74803040244969399" bottom="1.2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9"/>
  <sheetViews>
    <sheetView topLeftCell="A4" workbookViewId="0">
      <selection activeCell="G13" sqref="G13:I13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92" t="s">
        <v>0</v>
      </c>
      <c r="C1" s="293"/>
      <c r="D1" s="294"/>
      <c r="E1" s="11"/>
      <c r="F1" s="19"/>
      <c r="G1" s="19"/>
      <c r="H1" s="19"/>
      <c r="I1" s="19"/>
    </row>
    <row r="2" spans="2:9" ht="16.5" customHeight="1">
      <c r="B2" s="295"/>
      <c r="C2" s="296"/>
      <c r="D2" s="297"/>
      <c r="E2" s="11"/>
      <c r="F2" s="19"/>
      <c r="G2" s="19"/>
      <c r="H2" s="19"/>
      <c r="I2" s="19"/>
    </row>
    <row r="3" spans="2:9" ht="22.5">
      <c r="B3" s="298" t="s">
        <v>306</v>
      </c>
      <c r="C3" s="299"/>
      <c r="D3" s="300"/>
      <c r="E3" s="12"/>
      <c r="F3" s="19"/>
      <c r="G3" s="19"/>
      <c r="H3" s="19"/>
      <c r="I3" s="19"/>
    </row>
    <row r="4" spans="2:9" ht="18.75" customHeight="1">
      <c r="B4" s="137"/>
      <c r="C4" s="138"/>
      <c r="D4" s="139"/>
      <c r="E4" s="12"/>
      <c r="F4" s="19"/>
      <c r="G4" s="19"/>
      <c r="H4" s="19"/>
      <c r="I4" s="19"/>
    </row>
    <row r="5" spans="2:9" ht="18.75" customHeight="1">
      <c r="B5" s="306" t="s">
        <v>318</v>
      </c>
      <c r="C5" s="307"/>
      <c r="D5" s="307"/>
      <c r="E5" s="307"/>
      <c r="F5" s="307"/>
      <c r="G5" s="307"/>
      <c r="H5" s="307"/>
      <c r="I5" s="308"/>
    </row>
    <row r="6" spans="2:9" ht="36.75" customHeight="1">
      <c r="B6" s="141" t="s">
        <v>15</v>
      </c>
      <c r="C6" s="142" t="s">
        <v>20</v>
      </c>
      <c r="D6" s="142" t="s">
        <v>22</v>
      </c>
      <c r="E6" s="142" t="s">
        <v>23</v>
      </c>
      <c r="F6" s="142" t="s">
        <v>24</v>
      </c>
      <c r="G6" s="143" t="s">
        <v>28</v>
      </c>
      <c r="H6" s="143" t="s">
        <v>18</v>
      </c>
      <c r="I6" s="144" t="s">
        <v>7</v>
      </c>
    </row>
    <row r="7" spans="2:9" ht="18" customHeight="1">
      <c r="B7" s="286" t="s">
        <v>29</v>
      </c>
      <c r="C7" s="287"/>
      <c r="D7" s="287"/>
      <c r="E7" s="287"/>
      <c r="F7" s="287"/>
      <c r="G7" s="287"/>
      <c r="H7" s="287"/>
      <c r="I7" s="288"/>
    </row>
    <row r="8" spans="2:9" ht="18" customHeight="1">
      <c r="B8" s="145" t="s">
        <v>44</v>
      </c>
      <c r="C8" s="146" t="s">
        <v>45</v>
      </c>
      <c r="D8" s="147">
        <v>0.11</v>
      </c>
      <c r="E8" s="147">
        <v>0.11</v>
      </c>
      <c r="F8" s="147">
        <v>0.11</v>
      </c>
      <c r="G8" s="148">
        <v>1</v>
      </c>
      <c r="H8" s="148">
        <v>140000</v>
      </c>
      <c r="I8" s="148">
        <v>15400</v>
      </c>
    </row>
    <row r="9" spans="2:9" ht="18" customHeight="1">
      <c r="B9" s="149" t="s">
        <v>315</v>
      </c>
      <c r="C9" s="289"/>
      <c r="D9" s="290"/>
      <c r="E9" s="290"/>
      <c r="F9" s="291"/>
      <c r="G9" s="150">
        <v>1</v>
      </c>
      <c r="H9" s="150">
        <v>140000</v>
      </c>
      <c r="I9" s="150">
        <v>15400</v>
      </c>
    </row>
    <row r="10" spans="2:9" ht="18" customHeight="1">
      <c r="B10" s="286" t="s">
        <v>94</v>
      </c>
      <c r="C10" s="287"/>
      <c r="D10" s="287"/>
      <c r="E10" s="287"/>
      <c r="F10" s="287"/>
      <c r="G10" s="287"/>
      <c r="H10" s="287"/>
      <c r="I10" s="288"/>
    </row>
    <row r="11" spans="2:9" ht="18" customHeight="1">
      <c r="B11" s="145" t="s">
        <v>196</v>
      </c>
      <c r="C11" s="146" t="s">
        <v>197</v>
      </c>
      <c r="D11" s="147">
        <v>11</v>
      </c>
      <c r="E11" s="147">
        <v>11</v>
      </c>
      <c r="F11" s="147">
        <v>11</v>
      </c>
      <c r="G11" s="148">
        <v>1</v>
      </c>
      <c r="H11" s="148">
        <v>284566</v>
      </c>
      <c r="I11" s="148">
        <v>3130226</v>
      </c>
    </row>
    <row r="12" spans="2:9" ht="18" customHeight="1">
      <c r="B12" s="149" t="s">
        <v>316</v>
      </c>
      <c r="C12" s="289"/>
      <c r="D12" s="290"/>
      <c r="E12" s="290"/>
      <c r="F12" s="291"/>
      <c r="G12" s="148">
        <v>1</v>
      </c>
      <c r="H12" s="148">
        <v>284566</v>
      </c>
      <c r="I12" s="148">
        <v>3130226</v>
      </c>
    </row>
    <row r="13" spans="2:9" ht="18" customHeight="1">
      <c r="B13" s="151" t="s">
        <v>317</v>
      </c>
      <c r="C13" s="283"/>
      <c r="D13" s="284"/>
      <c r="E13" s="284"/>
      <c r="F13" s="285"/>
      <c r="G13" s="152">
        <f>G12+G9</f>
        <v>2</v>
      </c>
      <c r="H13" s="152">
        <f t="shared" ref="H13:I13" si="0">H12+H9</f>
        <v>424566</v>
      </c>
      <c r="I13" s="152">
        <f t="shared" si="0"/>
        <v>3145626</v>
      </c>
    </row>
    <row r="14" spans="2:9" ht="18" customHeight="1">
      <c r="B14" s="19"/>
      <c r="C14" s="19"/>
      <c r="D14" s="19"/>
      <c r="E14" s="19"/>
      <c r="F14" s="19"/>
      <c r="G14" s="19"/>
      <c r="H14" s="19"/>
      <c r="I14" s="19"/>
    </row>
    <row r="15" spans="2:9" ht="18" customHeight="1">
      <c r="B15" s="304" t="s">
        <v>221</v>
      </c>
      <c r="C15" s="305"/>
      <c r="D15" s="305"/>
      <c r="E15" s="305"/>
      <c r="F15" s="305"/>
      <c r="G15" s="305"/>
      <c r="H15" s="305"/>
      <c r="I15" s="305"/>
    </row>
    <row r="16" spans="2:9" ht="18" customHeight="1">
      <c r="B16" s="301" t="s">
        <v>15</v>
      </c>
      <c r="C16" s="302"/>
      <c r="D16" s="303"/>
      <c r="E16" s="301" t="s">
        <v>20</v>
      </c>
      <c r="F16" s="303"/>
      <c r="G16" s="301" t="s">
        <v>46</v>
      </c>
      <c r="H16" s="302"/>
      <c r="I16" s="303"/>
    </row>
    <row r="17" spans="2:9" ht="18" customHeight="1">
      <c r="B17" s="286" t="s">
        <v>29</v>
      </c>
      <c r="C17" s="287"/>
      <c r="D17" s="287"/>
      <c r="E17" s="287"/>
      <c r="F17" s="287"/>
      <c r="G17" s="287"/>
      <c r="H17" s="287"/>
      <c r="I17" s="288"/>
    </row>
    <row r="18" spans="2:9" ht="18" customHeight="1">
      <c r="B18" s="309" t="s">
        <v>300</v>
      </c>
      <c r="C18" s="310"/>
      <c r="D18" s="311"/>
      <c r="E18" s="289" t="s">
        <v>301</v>
      </c>
      <c r="F18" s="291"/>
      <c r="G18" s="289" t="s">
        <v>92</v>
      </c>
      <c r="H18" s="290"/>
      <c r="I18" s="291"/>
    </row>
    <row r="19" spans="2:9" ht="18" customHeight="1">
      <c r="B19" s="309" t="s">
        <v>90</v>
      </c>
      <c r="C19" s="310"/>
      <c r="D19" s="311"/>
      <c r="E19" s="289" t="s">
        <v>91</v>
      </c>
      <c r="F19" s="291"/>
      <c r="G19" s="289" t="s">
        <v>92</v>
      </c>
      <c r="H19" s="290"/>
      <c r="I19" s="291"/>
    </row>
    <row r="20" spans="2:9" ht="18" customHeight="1">
      <c r="B20" s="312" t="s">
        <v>94</v>
      </c>
      <c r="C20" s="313"/>
      <c r="D20" s="313"/>
      <c r="E20" s="313"/>
      <c r="F20" s="313"/>
      <c r="G20" s="313"/>
      <c r="H20" s="313"/>
      <c r="I20" s="314"/>
    </row>
    <row r="21" spans="2:9" ht="18" customHeight="1">
      <c r="B21" s="309" t="s">
        <v>192</v>
      </c>
      <c r="C21" s="310"/>
      <c r="D21" s="311"/>
      <c r="E21" s="289" t="s">
        <v>193</v>
      </c>
      <c r="F21" s="291"/>
      <c r="G21" s="289">
        <v>5</v>
      </c>
      <c r="H21" s="290"/>
      <c r="I21" s="291"/>
    </row>
    <row r="22" spans="2:9" ht="18" customHeight="1">
      <c r="B22" s="309" t="s">
        <v>210</v>
      </c>
      <c r="C22" s="310"/>
      <c r="D22" s="311"/>
      <c r="E22" s="289" t="s">
        <v>211</v>
      </c>
      <c r="F22" s="291"/>
      <c r="G22" s="289">
        <v>1</v>
      </c>
      <c r="H22" s="290"/>
      <c r="I22" s="291"/>
    </row>
    <row r="23" spans="2:9" ht="18" customHeight="1">
      <c r="B23" s="309" t="s">
        <v>252</v>
      </c>
      <c r="C23" s="310"/>
      <c r="D23" s="311"/>
      <c r="E23" s="289" t="s">
        <v>253</v>
      </c>
      <c r="F23" s="291"/>
      <c r="G23" s="289" t="s">
        <v>92</v>
      </c>
      <c r="H23" s="290"/>
      <c r="I23" s="291"/>
    </row>
    <row r="24" spans="2:9" ht="18" customHeight="1">
      <c r="B24" s="309" t="s">
        <v>185</v>
      </c>
      <c r="C24" s="310"/>
      <c r="D24" s="311"/>
      <c r="E24" s="289" t="s">
        <v>184</v>
      </c>
      <c r="F24" s="291"/>
      <c r="G24" s="289" t="s">
        <v>92</v>
      </c>
      <c r="H24" s="290"/>
      <c r="I24" s="291"/>
    </row>
    <row r="25" spans="2:9" ht="18" customHeight="1">
      <c r="B25" s="286" t="s">
        <v>141</v>
      </c>
      <c r="C25" s="287"/>
      <c r="D25" s="287"/>
      <c r="E25" s="287"/>
      <c r="F25" s="287"/>
      <c r="G25" s="287"/>
      <c r="H25" s="287"/>
      <c r="I25" s="288"/>
    </row>
    <row r="26" spans="2:9" ht="18" customHeight="1">
      <c r="B26" s="309" t="s">
        <v>266</v>
      </c>
      <c r="C26" s="310"/>
      <c r="D26" s="311"/>
      <c r="E26" s="289" t="s">
        <v>267</v>
      </c>
      <c r="F26" s="291"/>
      <c r="G26" s="289">
        <v>1</v>
      </c>
      <c r="H26" s="290"/>
      <c r="I26" s="291"/>
    </row>
    <row r="27" spans="2:9" ht="18" customHeight="1">
      <c r="B27" s="309" t="s">
        <v>203</v>
      </c>
      <c r="C27" s="310"/>
      <c r="D27" s="311"/>
      <c r="E27" s="289" t="s">
        <v>202</v>
      </c>
      <c r="F27" s="291"/>
      <c r="G27" s="289" t="s">
        <v>92</v>
      </c>
      <c r="H27" s="290"/>
      <c r="I27" s="291"/>
    </row>
    <row r="28" spans="2:9" ht="25.5" customHeight="1"/>
    <row r="29" spans="2:9" ht="22.5"/>
  </sheetData>
  <mergeCells count="39">
    <mergeCell ref="B18:D18"/>
    <mergeCell ref="E18:F18"/>
    <mergeCell ref="G18:I18"/>
    <mergeCell ref="B20:I20"/>
    <mergeCell ref="B19:D19"/>
    <mergeCell ref="E19:F19"/>
    <mergeCell ref="G19:I19"/>
    <mergeCell ref="G21:I21"/>
    <mergeCell ref="B21:D21"/>
    <mergeCell ref="E21:F21"/>
    <mergeCell ref="B22:D22"/>
    <mergeCell ref="E22:F22"/>
    <mergeCell ref="G22:I22"/>
    <mergeCell ref="B23:D23"/>
    <mergeCell ref="E23:F23"/>
    <mergeCell ref="G23:I23"/>
    <mergeCell ref="B25:I25"/>
    <mergeCell ref="B27:D27"/>
    <mergeCell ref="E27:F27"/>
    <mergeCell ref="G27:I27"/>
    <mergeCell ref="B24:D24"/>
    <mergeCell ref="E24:F24"/>
    <mergeCell ref="G24:I24"/>
    <mergeCell ref="B26:D26"/>
    <mergeCell ref="E26:F26"/>
    <mergeCell ref="G26:I26"/>
    <mergeCell ref="B17:I17"/>
    <mergeCell ref="B1:D2"/>
    <mergeCell ref="B3:D3"/>
    <mergeCell ref="B16:D16"/>
    <mergeCell ref="E16:F16"/>
    <mergeCell ref="G16:I16"/>
    <mergeCell ref="B15:I15"/>
    <mergeCell ref="B5:I5"/>
    <mergeCell ref="C13:F13"/>
    <mergeCell ref="B7:I7"/>
    <mergeCell ref="C9:F9"/>
    <mergeCell ref="B10:I10"/>
    <mergeCell ref="C12:F1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0"/>
  <sheetViews>
    <sheetView workbookViewId="0">
      <selection activeCell="N8" sqref="N8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315" t="s">
        <v>0</v>
      </c>
      <c r="C1" s="315"/>
      <c r="D1" s="315"/>
      <c r="E1" s="315"/>
      <c r="F1" s="153"/>
      <c r="H1" s="154"/>
      <c r="I1" s="154"/>
    </row>
    <row r="2" spans="1:9" ht="18">
      <c r="B2" s="315" t="s">
        <v>319</v>
      </c>
      <c r="C2" s="315"/>
      <c r="D2" s="315"/>
      <c r="E2" s="315"/>
      <c r="F2" s="315"/>
      <c r="H2" s="154"/>
      <c r="I2" s="154"/>
    </row>
    <row r="3" spans="1:9" ht="18">
      <c r="B3" s="155" t="s">
        <v>320</v>
      </c>
      <c r="C3" s="156"/>
      <c r="D3" s="157"/>
      <c r="E3" s="153"/>
      <c r="F3" s="153"/>
      <c r="H3" s="154"/>
      <c r="I3" s="154"/>
    </row>
    <row r="4" spans="1:9" ht="18">
      <c r="B4" s="155"/>
      <c r="C4" s="156"/>
      <c r="D4" s="157"/>
      <c r="E4" s="153"/>
      <c r="F4" s="153"/>
      <c r="H4" s="154"/>
      <c r="I4" s="154"/>
    </row>
    <row r="5" spans="1:9" ht="18">
      <c r="B5" s="155"/>
      <c r="C5" s="156"/>
      <c r="D5" s="157"/>
      <c r="E5" s="153"/>
      <c r="F5" s="153"/>
      <c r="H5" s="154"/>
      <c r="I5" s="154"/>
    </row>
    <row r="6" spans="1:9" ht="17.100000000000001" customHeight="1">
      <c r="B6" s="316" t="s">
        <v>321</v>
      </c>
      <c r="C6" s="317"/>
      <c r="D6" s="317"/>
      <c r="E6" s="158"/>
      <c r="F6" s="158"/>
      <c r="H6" s="154"/>
      <c r="I6" s="154"/>
    </row>
    <row r="7" spans="1:9">
      <c r="B7" s="159" t="s">
        <v>41</v>
      </c>
      <c r="C7" s="160" t="s">
        <v>20</v>
      </c>
      <c r="D7" s="161" t="s">
        <v>322</v>
      </c>
      <c r="E7" s="162" t="s">
        <v>323</v>
      </c>
      <c r="F7" s="162" t="s">
        <v>324</v>
      </c>
      <c r="H7" s="154"/>
      <c r="I7" s="154"/>
    </row>
    <row r="8" spans="1:9" ht="17.100000000000001" customHeight="1">
      <c r="B8" s="318" t="s">
        <v>29</v>
      </c>
      <c r="C8" s="319"/>
      <c r="D8" s="319"/>
      <c r="E8" s="319"/>
      <c r="F8" s="320"/>
    </row>
    <row r="9" spans="1:9" ht="17.100000000000001" customHeight="1">
      <c r="A9" s="131"/>
      <c r="B9" s="163" t="s">
        <v>325</v>
      </c>
      <c r="C9" s="163" t="s">
        <v>257</v>
      </c>
      <c r="D9" s="164">
        <v>2</v>
      </c>
      <c r="E9" s="165">
        <v>100000</v>
      </c>
      <c r="F9" s="165">
        <v>80000</v>
      </c>
    </row>
    <row r="10" spans="1:9" ht="17.100000000000001" customHeight="1">
      <c r="A10" s="131"/>
      <c r="B10" s="163" t="s">
        <v>326</v>
      </c>
      <c r="C10" s="163" t="s">
        <v>128</v>
      </c>
      <c r="D10" s="164">
        <v>26</v>
      </c>
      <c r="E10" s="165">
        <v>6489667</v>
      </c>
      <c r="F10" s="165">
        <v>26646713.309999999</v>
      </c>
    </row>
    <row r="11" spans="1:9" ht="17.100000000000001" customHeight="1">
      <c r="A11" s="131"/>
      <c r="B11" s="163" t="s">
        <v>327</v>
      </c>
      <c r="C11" s="163" t="s">
        <v>109</v>
      </c>
      <c r="D11" s="164">
        <v>25</v>
      </c>
      <c r="E11" s="165">
        <v>125000000</v>
      </c>
      <c r="F11" s="165">
        <v>261393166.12</v>
      </c>
    </row>
    <row r="12" spans="1:9" ht="17.100000000000001" customHeight="1">
      <c r="A12" s="131"/>
      <c r="B12" s="166" t="s">
        <v>328</v>
      </c>
      <c r="C12" s="167"/>
      <c r="D12" s="164">
        <f>SUM(D9:D11)</f>
        <v>53</v>
      </c>
      <c r="E12" s="165">
        <f>SUM(E9:E11)</f>
        <v>131589667</v>
      </c>
      <c r="F12" s="165">
        <f>SUM(F9:F11)</f>
        <v>288119879.43000001</v>
      </c>
    </row>
    <row r="13" spans="1:9">
      <c r="A13" s="131"/>
      <c r="B13" s="321" t="s">
        <v>40</v>
      </c>
      <c r="C13" s="322"/>
      <c r="D13" s="164">
        <f>D12</f>
        <v>53</v>
      </c>
      <c r="E13" s="164">
        <f>E12</f>
        <v>131589667</v>
      </c>
      <c r="F13" s="164">
        <f>F12</f>
        <v>288119879.43000001</v>
      </c>
    </row>
    <row r="14" spans="1:9">
      <c r="A14" s="131"/>
      <c r="B14" s="168"/>
      <c r="C14" s="168"/>
      <c r="D14" s="169"/>
      <c r="E14" s="170"/>
      <c r="F14" s="170"/>
    </row>
    <row r="15" spans="1:9" ht="18.75">
      <c r="A15" s="171"/>
      <c r="B15" s="172" t="s">
        <v>329</v>
      </c>
      <c r="C15" s="171"/>
      <c r="D15" s="173"/>
      <c r="E15" s="174"/>
      <c r="F15" s="174"/>
    </row>
    <row r="16" spans="1:9">
      <c r="A16" s="171"/>
      <c r="B16" s="175" t="s">
        <v>41</v>
      </c>
      <c r="C16" s="176" t="s">
        <v>20</v>
      </c>
      <c r="D16" s="177" t="s">
        <v>322</v>
      </c>
      <c r="E16" s="178" t="s">
        <v>323</v>
      </c>
      <c r="F16" s="178" t="s">
        <v>324</v>
      </c>
    </row>
    <row r="17" spans="1:6">
      <c r="A17" s="171"/>
      <c r="B17" s="323" t="s">
        <v>330</v>
      </c>
      <c r="C17" s="324"/>
      <c r="D17" s="324"/>
      <c r="E17" s="324"/>
      <c r="F17" s="325"/>
    </row>
    <row r="18" spans="1:6">
      <c r="A18" s="171"/>
      <c r="B18" s="179" t="s">
        <v>331</v>
      </c>
      <c r="C18" s="179" t="s">
        <v>36</v>
      </c>
      <c r="D18" s="180">
        <v>3</v>
      </c>
      <c r="E18" s="181">
        <v>3000000</v>
      </c>
      <c r="F18" s="181">
        <v>9180000</v>
      </c>
    </row>
    <row r="19" spans="1:6">
      <c r="A19" s="171"/>
      <c r="B19" s="179" t="s">
        <v>332</v>
      </c>
      <c r="C19" s="179"/>
      <c r="D19" s="180">
        <f>SUM(D18)</f>
        <v>3</v>
      </c>
      <c r="E19" s="181">
        <f>SUM(E18)</f>
        <v>3000000</v>
      </c>
      <c r="F19" s="182">
        <f>SUM(F18)</f>
        <v>9180000</v>
      </c>
    </row>
    <row r="20" spans="1:6">
      <c r="A20" s="171"/>
      <c r="B20" s="179" t="s">
        <v>40</v>
      </c>
      <c r="C20" s="179"/>
      <c r="D20" s="180">
        <f>D19</f>
        <v>3</v>
      </c>
      <c r="E20" s="180">
        <f>E19</f>
        <v>3000000</v>
      </c>
      <c r="F20" s="180">
        <f>F19</f>
        <v>9180000</v>
      </c>
    </row>
  </sheetData>
  <mergeCells count="6">
    <mergeCell ref="B17:F17"/>
    <mergeCell ref="B1:E1"/>
    <mergeCell ref="B2:F2"/>
    <mergeCell ref="B6:D6"/>
    <mergeCell ref="B8:F8"/>
    <mergeCell ref="B13:C13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26" t="s">
        <v>0</v>
      </c>
      <c r="C1" s="326"/>
      <c r="D1" s="10"/>
      <c r="E1" s="10"/>
      <c r="F1" s="10"/>
    </row>
    <row r="2" spans="1:6" ht="27.95" customHeight="1">
      <c r="A2" s="9"/>
      <c r="B2" s="327" t="s">
        <v>306</v>
      </c>
      <c r="C2" s="327"/>
      <c r="D2" s="327"/>
      <c r="E2" s="327"/>
      <c r="F2" s="327"/>
    </row>
    <row r="3" spans="1:6" ht="42.75" customHeight="1">
      <c r="A3" s="6"/>
      <c r="B3" s="306" t="s">
        <v>47</v>
      </c>
      <c r="C3" s="307"/>
      <c r="D3" s="307"/>
      <c r="E3" s="307"/>
      <c r="F3" s="307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83" t="s">
        <v>99</v>
      </c>
      <c r="C5" s="84" t="s">
        <v>52</v>
      </c>
      <c r="D5" s="85" t="s">
        <v>53</v>
      </c>
      <c r="E5" s="86">
        <v>1030000</v>
      </c>
      <c r="F5" s="87">
        <v>45942</v>
      </c>
    </row>
    <row r="6" spans="1:6" ht="20.100000000000001" customHeight="1">
      <c r="A6" s="6"/>
      <c r="B6" s="83" t="s">
        <v>99</v>
      </c>
      <c r="C6" s="85" t="s">
        <v>59</v>
      </c>
      <c r="D6" s="85" t="s">
        <v>54</v>
      </c>
      <c r="E6" s="86">
        <v>964981</v>
      </c>
      <c r="F6" s="85" t="s">
        <v>55</v>
      </c>
    </row>
    <row r="7" spans="1:6" ht="20.100000000000001" customHeight="1">
      <c r="A7" s="6"/>
      <c r="B7" s="83" t="s">
        <v>102</v>
      </c>
      <c r="C7" s="84" t="s">
        <v>52</v>
      </c>
      <c r="D7" s="85" t="s">
        <v>56</v>
      </c>
      <c r="E7" s="86" t="s">
        <v>57</v>
      </c>
      <c r="F7" s="87">
        <v>45910</v>
      </c>
    </row>
    <row r="8" spans="1:6" ht="20.100000000000001" customHeight="1">
      <c r="A8" s="6"/>
      <c r="B8" s="83" t="s">
        <v>98</v>
      </c>
      <c r="C8" s="84" t="s">
        <v>52</v>
      </c>
      <c r="D8" s="85" t="s">
        <v>58</v>
      </c>
      <c r="E8" s="86">
        <v>984000</v>
      </c>
      <c r="F8" s="87">
        <v>46640</v>
      </c>
    </row>
    <row r="9" spans="1:6" ht="20.100000000000001" customHeight="1">
      <c r="A9" s="6"/>
      <c r="B9" s="83" t="s">
        <v>102</v>
      </c>
      <c r="C9" s="84" t="s">
        <v>59</v>
      </c>
      <c r="D9" s="88" t="s">
        <v>60</v>
      </c>
      <c r="E9" s="86" t="s">
        <v>57</v>
      </c>
      <c r="F9" s="89" t="s">
        <v>57</v>
      </c>
    </row>
    <row r="10" spans="1:6" ht="20.100000000000001" customHeight="1">
      <c r="A10" s="6"/>
      <c r="B10" s="83" t="s">
        <v>98</v>
      </c>
      <c r="C10" s="84" t="s">
        <v>59</v>
      </c>
      <c r="D10" s="88" t="s">
        <v>61</v>
      </c>
      <c r="E10" s="86" t="s">
        <v>57</v>
      </c>
      <c r="F10" s="89" t="s">
        <v>57</v>
      </c>
    </row>
    <row r="11" spans="1:6" ht="20.100000000000001" customHeight="1">
      <c r="A11" s="6"/>
      <c r="B11" s="83" t="s">
        <v>102</v>
      </c>
      <c r="C11" s="90" t="s">
        <v>62</v>
      </c>
      <c r="D11" s="88" t="s">
        <v>63</v>
      </c>
      <c r="E11" s="86" t="s">
        <v>57</v>
      </c>
      <c r="F11" s="89" t="s">
        <v>57</v>
      </c>
    </row>
    <row r="12" spans="1:6" ht="20.100000000000001" customHeight="1">
      <c r="A12" s="6"/>
      <c r="B12" s="83" t="s">
        <v>98</v>
      </c>
      <c r="C12" s="90" t="s">
        <v>62</v>
      </c>
      <c r="D12" s="88" t="s">
        <v>64</v>
      </c>
      <c r="E12" s="86" t="s">
        <v>57</v>
      </c>
      <c r="F12" s="89" t="s">
        <v>57</v>
      </c>
    </row>
    <row r="13" spans="1:6" ht="20.100000000000001" customHeight="1">
      <c r="A13" s="6"/>
      <c r="B13" s="83" t="s">
        <v>101</v>
      </c>
      <c r="C13" s="84" t="s">
        <v>52</v>
      </c>
      <c r="D13" s="88" t="s">
        <v>104</v>
      </c>
      <c r="E13" s="86" t="s">
        <v>57</v>
      </c>
      <c r="F13" s="89" t="s">
        <v>57</v>
      </c>
    </row>
    <row r="14" spans="1:6" ht="20.100000000000001" customHeight="1">
      <c r="A14" s="6"/>
      <c r="B14" s="83" t="s">
        <v>100</v>
      </c>
      <c r="C14" s="84" t="s">
        <v>52</v>
      </c>
      <c r="D14" s="88" t="s">
        <v>105</v>
      </c>
      <c r="E14" s="86" t="s">
        <v>57</v>
      </c>
      <c r="F14" s="89" t="s">
        <v>57</v>
      </c>
    </row>
    <row r="15" spans="1:6" ht="20.100000000000001" customHeight="1">
      <c r="A15" s="6"/>
      <c r="B15" s="83" t="s">
        <v>101</v>
      </c>
      <c r="C15" s="84" t="s">
        <v>59</v>
      </c>
      <c r="D15" s="88" t="s">
        <v>227</v>
      </c>
      <c r="E15" s="123">
        <v>503650</v>
      </c>
      <c r="F15" s="89" t="s">
        <v>57</v>
      </c>
    </row>
    <row r="16" spans="1:6" ht="20.100000000000001" customHeight="1">
      <c r="B16" s="83" t="s">
        <v>100</v>
      </c>
      <c r="C16" s="84" t="s">
        <v>59</v>
      </c>
      <c r="D16" s="88" t="s">
        <v>103</v>
      </c>
      <c r="E16" s="86">
        <v>1026082</v>
      </c>
      <c r="F16" s="89" t="s">
        <v>57</v>
      </c>
    </row>
    <row r="17" spans="1:6" ht="20.100000000000001" customHeight="1">
      <c r="A17" s="6"/>
      <c r="B17" s="83" t="s">
        <v>101</v>
      </c>
      <c r="C17" s="90" t="s">
        <v>62</v>
      </c>
      <c r="D17" s="88" t="s">
        <v>230</v>
      </c>
      <c r="E17" s="86" t="s">
        <v>57</v>
      </c>
      <c r="F17" s="89" t="s">
        <v>57</v>
      </c>
    </row>
    <row r="18" spans="1:6" ht="20.100000000000001" customHeight="1">
      <c r="A18" s="6"/>
      <c r="B18" s="83" t="s">
        <v>100</v>
      </c>
      <c r="C18" s="90" t="s">
        <v>62</v>
      </c>
      <c r="D18" s="88" t="s">
        <v>231</v>
      </c>
      <c r="E18" s="86" t="s">
        <v>57</v>
      </c>
      <c r="F18" s="89" t="s">
        <v>57</v>
      </c>
    </row>
    <row r="19" spans="1:6" ht="20.100000000000001" customHeight="1">
      <c r="A19" s="6"/>
      <c r="B19" s="83" t="s">
        <v>268</v>
      </c>
      <c r="C19" s="90" t="s">
        <v>52</v>
      </c>
      <c r="D19" s="88" t="s">
        <v>270</v>
      </c>
      <c r="E19" s="86" t="s">
        <v>57</v>
      </c>
      <c r="F19" s="89" t="s">
        <v>57</v>
      </c>
    </row>
    <row r="20" spans="1:6" ht="20.100000000000001" customHeight="1">
      <c r="A20" s="6"/>
      <c r="B20" s="83" t="s">
        <v>269</v>
      </c>
      <c r="C20" s="90" t="s">
        <v>59</v>
      </c>
      <c r="D20" s="88" t="s">
        <v>271</v>
      </c>
      <c r="E20" s="86" t="s">
        <v>57</v>
      </c>
      <c r="F20" s="89" t="s">
        <v>57</v>
      </c>
    </row>
    <row r="21" spans="1:6" ht="20.100000000000001" customHeight="1">
      <c r="A21" s="6"/>
      <c r="B21" s="83" t="s">
        <v>268</v>
      </c>
      <c r="C21" s="90" t="s">
        <v>59</v>
      </c>
      <c r="D21" s="88" t="s">
        <v>272</v>
      </c>
      <c r="E21" s="86" t="s">
        <v>57</v>
      </c>
      <c r="F21" s="89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28" t="s">
        <v>65</v>
      </c>
      <c r="B1" s="328"/>
      <c r="C1" s="328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223</v>
      </c>
      <c r="B8" s="16" t="s">
        <v>222</v>
      </c>
      <c r="C8" s="17" t="s">
        <v>224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2025-09-18T10:47:36Z</cp:lastPrinted>
  <dcterms:created xsi:type="dcterms:W3CDTF">2024-09-12T06:50:39Z</dcterms:created>
  <dcterms:modified xsi:type="dcterms:W3CDTF">2025-09-22T11:12:42Z</dcterms:modified>
</cp:coreProperties>
</file>